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4480" windowHeight="9460" activeTab="0"/>
  </bookViews>
  <sheets>
    <sheet name="Character" sheetId="1" r:id="rId1"/>
    <sheet name="Calculation" sheetId="2" r:id="rId2"/>
  </sheets>
  <definedNames>
    <definedName name="Melee">'Character'!$M$20:$M$28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M20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0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1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1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2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2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3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3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4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4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5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5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6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6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7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7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  <comment ref="M28" authorId="0">
      <text>
        <r>
          <rPr>
            <sz val="9"/>
            <rFont val="Geneva"/>
            <family val="0"/>
          </rPr>
          <t xml:space="preserve">Use m for melee, t for thrown weapons or missile </t>
        </r>
      </text>
    </comment>
    <comment ref="O28" authorId="0">
      <text>
        <r>
          <rPr>
            <sz val="9"/>
            <rFont val="Geneva"/>
            <family val="0"/>
          </rPr>
          <t>Enter 80 (the amount of free points) for grouped melee skills</t>
        </r>
      </text>
    </comment>
  </commentList>
</comments>
</file>

<file path=xl/sharedStrings.xml><?xml version="1.0" encoding="utf-8"?>
<sst xmlns="http://schemas.openxmlformats.org/spreadsheetml/2006/main" count="150" uniqueCount="130">
  <si>
    <t>Character</t>
  </si>
  <si>
    <t>Player</t>
  </si>
  <si>
    <t>Birth time</t>
  </si>
  <si>
    <t>Beauty</t>
  </si>
  <si>
    <t>M/F</t>
  </si>
  <si>
    <t>Hair</t>
  </si>
  <si>
    <t>Height</t>
  </si>
  <si>
    <t>Age</t>
  </si>
  <si>
    <t>Eyes</t>
  </si>
  <si>
    <t>Weight</t>
  </si>
  <si>
    <t>+1</t>
  </si>
  <si>
    <t>+2</t>
  </si>
  <si>
    <t>+3</t>
  </si>
  <si>
    <t>+4</t>
  </si>
  <si>
    <t>+5</t>
  </si>
  <si>
    <t>+6</t>
  </si>
  <si>
    <t>+7</t>
  </si>
  <si>
    <t>Size</t>
  </si>
  <si>
    <t>Will</t>
  </si>
  <si>
    <t>Appearance</t>
  </si>
  <si>
    <t>Intellect</t>
  </si>
  <si>
    <t>Constitution</t>
  </si>
  <si>
    <t>Empathy</t>
  </si>
  <si>
    <t>Strength</t>
  </si>
  <si>
    <t>Dream</t>
  </si>
  <si>
    <t>Agility</t>
  </si>
  <si>
    <t>Luck</t>
  </si>
  <si>
    <t>Dream land</t>
  </si>
  <si>
    <t>Current Dream</t>
  </si>
  <si>
    <t>Dexterity</t>
  </si>
  <si>
    <t>Melee</t>
  </si>
  <si>
    <t>Sight</t>
  </si>
  <si>
    <t>Missile</t>
  </si>
  <si>
    <t>Draconic</t>
  </si>
  <si>
    <t>Spell</t>
  </si>
  <si>
    <t>Dreamland</t>
  </si>
  <si>
    <t>D-</t>
  </si>
  <si>
    <t>d</t>
  </si>
  <si>
    <t>ritual</t>
  </si>
  <si>
    <t>Adjustements</t>
  </si>
  <si>
    <t>exp</t>
  </si>
  <si>
    <t>Hearing</t>
  </si>
  <si>
    <t>Throw</t>
  </si>
  <si>
    <t>Smell-Taste</t>
  </si>
  <si>
    <t>Stealth</t>
  </si>
  <si>
    <t>Weapon</t>
  </si>
  <si>
    <t>lvl</t>
  </si>
  <si>
    <t>exp.</t>
  </si>
  <si>
    <t>Init.</t>
  </si>
  <si>
    <t>dmg.</t>
  </si>
  <si>
    <t>Life</t>
  </si>
  <si>
    <t>Endurance</t>
  </si>
  <si>
    <t>Sust.</t>
  </si>
  <si>
    <t>Total</t>
  </si>
  <si>
    <t>Death</t>
  </si>
  <si>
    <t>Enc.</t>
  </si>
  <si>
    <t>Armor modifier</t>
  </si>
  <si>
    <t>Skills</t>
  </si>
  <si>
    <t>Spells</t>
  </si>
  <si>
    <t>&amp;</t>
  </si>
  <si>
    <t>Dagger</t>
  </si>
  <si>
    <t>f</t>
  </si>
  <si>
    <t>Dodge</t>
  </si>
  <si>
    <t>General (-4)</t>
  </si>
  <si>
    <t>Specialized (-8)</t>
  </si>
  <si>
    <t>Arts (-11)</t>
  </si>
  <si>
    <t>Sciences (-11)</t>
  </si>
  <si>
    <t>Climbing</t>
  </si>
  <si>
    <t>Acting</t>
  </si>
  <si>
    <t>Acrobatics</t>
  </si>
  <si>
    <t>Alchemy</t>
  </si>
  <si>
    <t>Cooking</t>
  </si>
  <si>
    <t>Carpentry</t>
  </si>
  <si>
    <t>Gaming</t>
  </si>
  <si>
    <t>Astrology</t>
  </si>
  <si>
    <t>Dance</t>
  </si>
  <si>
    <t>Commerce</t>
  </si>
  <si>
    <t>Jewelrysmith</t>
  </si>
  <si>
    <t>Botany</t>
  </si>
  <si>
    <t>Discretion</t>
  </si>
  <si>
    <t>Disguise</t>
  </si>
  <si>
    <t>Juggling</t>
  </si>
  <si>
    <t>Legends</t>
  </si>
  <si>
    <t>Drawing</t>
  </si>
  <si>
    <t>Masonry</t>
  </si>
  <si>
    <t>Leatherwork</t>
  </si>
  <si>
    <t>Medicine</t>
  </si>
  <si>
    <t>Jumping</t>
  </si>
  <si>
    <t>Music</t>
  </si>
  <si>
    <t>Locksmithing</t>
  </si>
  <si>
    <t>Writing</t>
  </si>
  <si>
    <t>Running</t>
  </si>
  <si>
    <t>Pickpocket</t>
  </si>
  <si>
    <t>Metalwork</t>
  </si>
  <si>
    <t>Zoology</t>
  </si>
  <si>
    <t>Seduction</t>
  </si>
  <si>
    <t>Riding</t>
  </si>
  <si>
    <t>Navigation</t>
  </si>
  <si>
    <t>Singing</t>
  </si>
  <si>
    <t xml:space="preserve">Survival: City </t>
  </si>
  <si>
    <t>Surgery</t>
  </si>
  <si>
    <t>Tinkering</t>
  </si>
  <si>
    <t>Outdoor</t>
  </si>
  <si>
    <t>Swimming</t>
  </si>
  <si>
    <t>Vigilance</t>
  </si>
  <si>
    <t>Arctic</t>
  </si>
  <si>
    <t>Desert</t>
  </si>
  <si>
    <t>Forest</t>
  </si>
  <si>
    <t>Draconics (-11)</t>
  </si>
  <si>
    <t>skill.</t>
  </si>
  <si>
    <t>spell</t>
  </si>
  <si>
    <t>Mountain</t>
  </si>
  <si>
    <t>Oneiros</t>
  </si>
  <si>
    <t>Swamp</t>
  </si>
  <si>
    <t>Hypnos</t>
  </si>
  <si>
    <t>Underground</t>
  </si>
  <si>
    <t>Narcos</t>
  </si>
  <si>
    <t>Thanatos</t>
  </si>
  <si>
    <t>Rêve: Dream Orobouros</t>
  </si>
  <si>
    <t>This part is for calculations only, and does not need to be printed</t>
  </si>
  <si>
    <t>Points</t>
  </si>
  <si>
    <t>Attributes</t>
  </si>
  <si>
    <t>Death level</t>
  </si>
  <si>
    <t>Damage</t>
  </si>
  <si>
    <t>th.</t>
  </si>
  <si>
    <t>free</t>
  </si>
  <si>
    <t>Survival</t>
  </si>
  <si>
    <t>Check</t>
  </si>
  <si>
    <t>Check if survivals are OK</t>
  </si>
  <si>
    <t>Hand to hand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</si>
</sst>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36"/>
      <color indexed="37"/>
      <name val="Celticmd"/>
      <family val="2"/>
    </font>
    <font>
      <sz val="10"/>
      <color indexed="37"/>
      <name val="Arial"/>
      <family val="0"/>
    </font>
    <font>
      <b/>
      <sz val="10"/>
      <color indexed="37"/>
      <name val="Arial"/>
      <family val="0"/>
    </font>
    <font>
      <b/>
      <sz val="8"/>
      <color indexed="9"/>
      <name val="Arial"/>
      <family val="2"/>
    </font>
    <font>
      <b/>
      <sz val="36"/>
      <name val="Celticmd"/>
      <family val="2"/>
    </font>
    <font>
      <b/>
      <sz val="12"/>
      <name val="Arial"/>
      <family val="0"/>
    </font>
    <font>
      <sz val="6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10"/>
      <name val="Wingdings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textRotation="90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Continuous" vertical="justify"/>
    </xf>
    <xf numFmtId="0" fontId="1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0" fillId="0" borderId="17" xfId="0" applyFont="1" applyFill="1" applyBorder="1" applyAlignment="1">
      <alignment horizontal="centerContinuous"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Continuous"/>
    </xf>
    <xf numFmtId="0" fontId="15" fillId="0" borderId="1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0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35</xdr:col>
      <xdr:colOff>19050</xdr:colOff>
      <xdr:row>0</xdr:row>
      <xdr:rowOff>0</xdr:rowOff>
    </xdr:from>
    <xdr:to>
      <xdr:col>40</xdr:col>
      <xdr:colOff>266700</xdr:colOff>
      <xdr:row>5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25908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showGridLines="0" tabSelected="1" defaultGridColor="0" colorId="55" workbookViewId="0" topLeftCell="A1">
      <selection activeCell="A32" sqref="A32"/>
    </sheetView>
  </sheetViews>
  <sheetFormatPr defaultColWidth="11.421875" defaultRowHeight="12.75"/>
  <cols>
    <col min="1" max="1" width="7.00390625" style="30" customWidth="1"/>
    <col min="2" max="2" width="5.00390625" style="30" customWidth="1"/>
    <col min="3" max="3" width="1.1484375" style="30" customWidth="1"/>
    <col min="4" max="4" width="3.421875" style="30" customWidth="1"/>
    <col min="5" max="5" width="1.421875" style="30" customWidth="1"/>
    <col min="6" max="6" width="2.140625" style="30" customWidth="1"/>
    <col min="7" max="7" width="0.9921875" style="30" customWidth="1"/>
    <col min="8" max="8" width="2.28125" style="30" customWidth="1"/>
    <col min="9" max="9" width="3.421875" style="30" customWidth="1"/>
    <col min="10" max="10" width="1.1484375" style="30" customWidth="1"/>
    <col min="11" max="11" width="3.8515625" style="30" customWidth="1"/>
    <col min="12" max="12" width="3.140625" style="30" customWidth="1"/>
    <col min="13" max="13" width="3.28125" style="30" customWidth="1"/>
    <col min="14" max="14" width="0.71875" style="30" customWidth="1"/>
    <col min="15" max="15" width="2.140625" style="30" customWidth="1"/>
    <col min="16" max="16" width="1.28515625" style="30" customWidth="1"/>
    <col min="17" max="18" width="2.421875" style="30" customWidth="1"/>
    <col min="19" max="19" width="2.8515625" style="30" customWidth="1"/>
    <col min="20" max="26" width="2.7109375" style="30" customWidth="1"/>
    <col min="27" max="28" width="2.8515625" style="30" customWidth="1"/>
    <col min="29" max="29" width="3.00390625" style="30" customWidth="1"/>
    <col min="30" max="30" width="3.140625" style="30" customWidth="1"/>
    <col min="31" max="31" width="2.8515625" style="30" customWidth="1"/>
    <col min="32" max="32" width="3.00390625" style="30" customWidth="1"/>
    <col min="33" max="33" width="1.1484375" style="30" customWidth="1"/>
    <col min="34" max="34" width="1.7109375" style="30" customWidth="1"/>
    <col min="35" max="35" width="3.00390625" style="30" customWidth="1"/>
    <col min="36" max="36" width="5.421875" style="30" customWidth="1"/>
    <col min="37" max="37" width="1.7109375" style="30" customWidth="1"/>
    <col min="38" max="39" width="13.140625" style="30" customWidth="1"/>
    <col min="40" max="40" width="1.7109375" style="30" customWidth="1"/>
    <col min="41" max="41" width="7.7109375" style="30" customWidth="1"/>
    <col min="42" max="42" width="1.7109375" style="30" customWidth="1"/>
    <col min="43" max="43" width="3.7109375" style="30" customWidth="1"/>
    <col min="44" max="44" width="1.7109375" style="30" customWidth="1"/>
    <col min="45" max="45" width="3.00390625" style="30" customWidth="1"/>
    <col min="46" max="46" width="1.7109375" style="30" customWidth="1"/>
    <col min="47" max="47" width="4.7109375" style="30" customWidth="1"/>
    <col min="48" max="48" width="1.7109375" style="30" customWidth="1"/>
    <col min="49" max="49" width="29.421875" style="30" customWidth="1"/>
    <col min="50" max="50" width="1.421875" style="30" customWidth="1"/>
    <col min="51" max="51" width="4.28125" style="30" customWidth="1"/>
    <col min="52" max="16384" width="4.7109375" style="30" customWidth="1"/>
  </cols>
  <sheetData>
    <row r="1" spans="1:51" s="23" customFormat="1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 s="15"/>
      <c r="O1" s="15"/>
      <c r="P1" s="15"/>
      <c r="Q1" s="14" t="s">
        <v>0</v>
      </c>
      <c r="R1" s="22"/>
      <c r="S1"/>
      <c r="T1"/>
      <c r="U1" s="66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23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 s="15"/>
      <c r="O2" s="15"/>
      <c r="P2" s="15"/>
      <c r="Q2" s="22" t="s">
        <v>1</v>
      </c>
      <c r="R2" s="22"/>
      <c r="S2"/>
      <c r="T2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23" customFormat="1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15"/>
      <c r="O3" s="15"/>
      <c r="P3" s="15"/>
      <c r="Q3" s="15" t="s">
        <v>2</v>
      </c>
      <c r="R3"/>
      <c r="S3"/>
      <c r="T3"/>
      <c r="U3" s="67"/>
      <c r="V3" s="67"/>
      <c r="W3" s="67"/>
      <c r="X3" s="67"/>
      <c r="Y3" s="67"/>
      <c r="Z3"/>
      <c r="AA3"/>
      <c r="AB3"/>
      <c r="AC3" s="24" t="s">
        <v>3</v>
      </c>
      <c r="AD3"/>
      <c r="AE3"/>
      <c r="AF3" s="65"/>
      <c r="AG3" s="67"/>
      <c r="AH3" s="67"/>
      <c r="AI3" s="67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23" customFormat="1" ht="12.75" customHeight="1">
      <c r="A4"/>
      <c r="B4"/>
      <c r="C4"/>
      <c r="D4"/>
      <c r="E4"/>
      <c r="F4"/>
      <c r="G4"/>
      <c r="H4"/>
      <c r="I4"/>
      <c r="J4"/>
      <c r="K4"/>
      <c r="L4"/>
      <c r="M4"/>
      <c r="N4" s="15"/>
      <c r="O4" s="15"/>
      <c r="P4" s="15"/>
      <c r="Q4" s="26" t="s">
        <v>4</v>
      </c>
      <c r="R4"/>
      <c r="S4" s="65"/>
      <c r="T4" s="65"/>
      <c r="U4" s="65"/>
      <c r="V4"/>
      <c r="W4" s="24" t="s">
        <v>5</v>
      </c>
      <c r="X4"/>
      <c r="Y4" s="67"/>
      <c r="Z4" s="67"/>
      <c r="AA4" s="67"/>
      <c r="AB4"/>
      <c r="AC4" s="24" t="s">
        <v>6</v>
      </c>
      <c r="AD4"/>
      <c r="AE4"/>
      <c r="AF4" s="65"/>
      <c r="AG4" s="67"/>
      <c r="AH4" s="67"/>
      <c r="AI4" s="67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23" customFormat="1" ht="12.75" customHeight="1">
      <c r="A5"/>
      <c r="B5"/>
      <c r="C5"/>
      <c r="D5"/>
      <c r="E5"/>
      <c r="F5"/>
      <c r="G5"/>
      <c r="H5"/>
      <c r="I5"/>
      <c r="J5"/>
      <c r="K5"/>
      <c r="L5"/>
      <c r="M5"/>
      <c r="N5" s="15"/>
      <c r="O5" s="15"/>
      <c r="P5" s="15"/>
      <c r="Q5" s="24" t="s">
        <v>7</v>
      </c>
      <c r="R5"/>
      <c r="S5" s="65"/>
      <c r="T5" s="65"/>
      <c r="U5" s="65"/>
      <c r="V5"/>
      <c r="W5" s="24" t="s">
        <v>8</v>
      </c>
      <c r="X5"/>
      <c r="Y5" s="67"/>
      <c r="Z5" s="67"/>
      <c r="AA5" s="67"/>
      <c r="AB5"/>
      <c r="AC5" s="24" t="s">
        <v>9</v>
      </c>
      <c r="AD5"/>
      <c r="AE5"/>
      <c r="AF5" s="65"/>
      <c r="AG5" s="67"/>
      <c r="AH5" s="67"/>
      <c r="AI5" s="67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23" customFormat="1" ht="12.75" customHeight="1">
      <c r="A6"/>
      <c r="B6"/>
      <c r="C6"/>
      <c r="D6"/>
      <c r="E6"/>
      <c r="F6"/>
      <c r="G6"/>
      <c r="H6"/>
      <c r="I6"/>
      <c r="J6"/>
      <c r="K6"/>
      <c r="L6"/>
      <c r="M6"/>
      <c r="N6" s="15"/>
      <c r="O6" s="15"/>
      <c r="P6" s="1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3" customFormat="1" ht="12.75" customHeight="1" thickBot="1">
      <c r="A7"/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 s="16">
        <v>-10</v>
      </c>
      <c r="R7" s="16">
        <v>-9</v>
      </c>
      <c r="S7" s="17">
        <v>-8</v>
      </c>
      <c r="T7" s="16">
        <v>-7</v>
      </c>
      <c r="U7" s="16">
        <v>-6</v>
      </c>
      <c r="V7" s="16">
        <v>-5</v>
      </c>
      <c r="W7" s="18">
        <v>-4</v>
      </c>
      <c r="X7" s="16">
        <v>-3</v>
      </c>
      <c r="Y7" s="16">
        <v>-2</v>
      </c>
      <c r="Z7" s="16">
        <v>-1</v>
      </c>
      <c r="AA7" s="18">
        <v>0</v>
      </c>
      <c r="AB7" s="16" t="s">
        <v>10</v>
      </c>
      <c r="AC7" s="16" t="s">
        <v>11</v>
      </c>
      <c r="AD7" s="16" t="s">
        <v>12</v>
      </c>
      <c r="AE7" s="18" t="s">
        <v>13</v>
      </c>
      <c r="AF7" s="16" t="s">
        <v>14</v>
      </c>
      <c r="AG7" s="19" t="s">
        <v>15</v>
      </c>
      <c r="AH7" s="20"/>
      <c r="AI7" s="16" t="s">
        <v>16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2" customFormat="1" ht="12.75" customHeight="1">
      <c r="A8" s="24" t="s">
        <v>17</v>
      </c>
      <c r="B8" s="27"/>
      <c r="C8" s="24"/>
      <c r="D8" s="65"/>
      <c r="E8" s="24"/>
      <c r="F8" s="24"/>
      <c r="G8" s="24"/>
      <c r="H8" s="24"/>
      <c r="I8" s="24" t="s">
        <v>18</v>
      </c>
      <c r="J8" s="24"/>
      <c r="K8" s="27"/>
      <c r="L8" s="27"/>
      <c r="M8" s="65"/>
      <c r="N8" s="24"/>
      <c r="O8" s="65"/>
      <c r="P8" s="24"/>
      <c r="Q8" s="49">
        <v>1</v>
      </c>
      <c r="R8" s="50">
        <v>3</v>
      </c>
      <c r="S8" s="61">
        <v>6</v>
      </c>
      <c r="T8" s="50">
        <v>9</v>
      </c>
      <c r="U8" s="50">
        <v>12</v>
      </c>
      <c r="V8" s="50">
        <v>15</v>
      </c>
      <c r="W8" s="51">
        <v>18</v>
      </c>
      <c r="X8" s="50">
        <v>21</v>
      </c>
      <c r="Y8" s="50">
        <v>24</v>
      </c>
      <c r="Z8" s="50">
        <v>27</v>
      </c>
      <c r="AA8" s="51">
        <v>30</v>
      </c>
      <c r="AB8" s="50">
        <v>33</v>
      </c>
      <c r="AC8" s="50">
        <v>36</v>
      </c>
      <c r="AD8" s="50">
        <v>39</v>
      </c>
      <c r="AE8" s="51">
        <v>42</v>
      </c>
      <c r="AF8" s="50">
        <v>45</v>
      </c>
      <c r="AG8" s="71">
        <v>48</v>
      </c>
      <c r="AH8" s="68"/>
      <c r="AI8" s="52">
        <v>51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7" customFormat="1" ht="12.75" customHeight="1">
      <c r="A9" s="24" t="s">
        <v>19</v>
      </c>
      <c r="C9" s="24"/>
      <c r="D9" s="65"/>
      <c r="E9" s="24"/>
      <c r="F9" s="65"/>
      <c r="G9" s="24"/>
      <c r="H9" s="24"/>
      <c r="I9" s="24" t="s">
        <v>20</v>
      </c>
      <c r="J9" s="24"/>
      <c r="M9" s="65"/>
      <c r="N9" s="24"/>
      <c r="O9" s="65"/>
      <c r="P9" s="24"/>
      <c r="Q9" s="53">
        <v>1</v>
      </c>
      <c r="R9" s="54">
        <v>3</v>
      </c>
      <c r="S9" s="62">
        <v>7</v>
      </c>
      <c r="T9" s="54">
        <v>10</v>
      </c>
      <c r="U9" s="54">
        <v>14</v>
      </c>
      <c r="V9" s="54">
        <v>17</v>
      </c>
      <c r="W9" s="55">
        <v>21</v>
      </c>
      <c r="X9" s="54">
        <v>24</v>
      </c>
      <c r="Y9" s="54">
        <v>28</v>
      </c>
      <c r="Z9" s="54">
        <v>31</v>
      </c>
      <c r="AA9" s="55">
        <v>35</v>
      </c>
      <c r="AB9" s="54">
        <v>38</v>
      </c>
      <c r="AC9" s="54">
        <v>42</v>
      </c>
      <c r="AD9" s="54">
        <v>45</v>
      </c>
      <c r="AE9" s="55">
        <v>49</v>
      </c>
      <c r="AF9" s="54">
        <v>52</v>
      </c>
      <c r="AG9" s="72">
        <v>56</v>
      </c>
      <c r="AH9" s="69"/>
      <c r="AI9" s="56">
        <v>59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2" customFormat="1" ht="12.75" customHeight="1">
      <c r="A10" s="24" t="s">
        <v>21</v>
      </c>
      <c r="B10" s="27"/>
      <c r="C10" s="24"/>
      <c r="D10" s="65"/>
      <c r="E10" s="24"/>
      <c r="F10" s="65"/>
      <c r="G10" s="24"/>
      <c r="H10" s="24"/>
      <c r="I10" s="24" t="s">
        <v>22</v>
      </c>
      <c r="J10" s="24"/>
      <c r="K10" s="27"/>
      <c r="L10" s="27"/>
      <c r="M10" s="65"/>
      <c r="N10" s="24"/>
      <c r="O10" s="65"/>
      <c r="P10" s="24"/>
      <c r="Q10" s="53">
        <v>2</v>
      </c>
      <c r="R10" s="54">
        <v>4</v>
      </c>
      <c r="S10" s="62">
        <v>8</v>
      </c>
      <c r="T10" s="54">
        <v>12</v>
      </c>
      <c r="U10" s="54">
        <v>16</v>
      </c>
      <c r="V10" s="54">
        <v>20</v>
      </c>
      <c r="W10" s="55">
        <v>24</v>
      </c>
      <c r="X10" s="54">
        <v>28</v>
      </c>
      <c r="Y10" s="54">
        <v>32</v>
      </c>
      <c r="Z10" s="54">
        <v>36</v>
      </c>
      <c r="AA10" s="55">
        <v>40</v>
      </c>
      <c r="AB10" s="54">
        <v>44</v>
      </c>
      <c r="AC10" s="54">
        <v>48</v>
      </c>
      <c r="AD10" s="54">
        <v>52</v>
      </c>
      <c r="AE10" s="55">
        <v>56</v>
      </c>
      <c r="AF10" s="54">
        <v>60</v>
      </c>
      <c r="AG10" s="72">
        <v>64</v>
      </c>
      <c r="AH10" s="69"/>
      <c r="AI10" s="56">
        <v>68</v>
      </c>
      <c r="AJ10" s="21"/>
      <c r="AL10" s="22" t="s">
        <v>0</v>
      </c>
      <c r="AM10" s="66">
        <f>IF(U1="","",U1)</f>
      </c>
      <c r="AN10" s="67"/>
      <c r="AO10" s="67"/>
      <c r="AP10" s="67"/>
      <c r="AQ10" s="67"/>
      <c r="AR10" s="67"/>
      <c r="AS10" s="67"/>
      <c r="AT10" s="67"/>
      <c r="AU10" s="67"/>
      <c r="AV10" s="67"/>
      <c r="AW10" s="23"/>
      <c r="AX10" s="23"/>
      <c r="AY10" s="23"/>
    </row>
    <row r="11" spans="1:36" s="22" customFormat="1" ht="12.75">
      <c r="A11" s="24" t="s">
        <v>23</v>
      </c>
      <c r="B11" s="27"/>
      <c r="C11" s="24"/>
      <c r="D11" s="65"/>
      <c r="E11" s="24"/>
      <c r="F11" s="65"/>
      <c r="G11" s="24"/>
      <c r="H11" s="24"/>
      <c r="I11" s="24" t="s">
        <v>24</v>
      </c>
      <c r="J11" s="24"/>
      <c r="K11" s="27"/>
      <c r="L11" s="27"/>
      <c r="M11" s="65"/>
      <c r="N11" s="24"/>
      <c r="O11" s="65"/>
      <c r="P11" s="24"/>
      <c r="Q11" s="53">
        <v>2</v>
      </c>
      <c r="R11" s="54">
        <v>4</v>
      </c>
      <c r="S11" s="62">
        <v>9</v>
      </c>
      <c r="T11" s="54">
        <v>13</v>
      </c>
      <c r="U11" s="54">
        <v>18</v>
      </c>
      <c r="V11" s="54">
        <v>22</v>
      </c>
      <c r="W11" s="55">
        <v>27</v>
      </c>
      <c r="X11" s="54">
        <v>31</v>
      </c>
      <c r="Y11" s="54">
        <v>36</v>
      </c>
      <c r="Z11" s="54">
        <v>40</v>
      </c>
      <c r="AA11" s="55">
        <v>45</v>
      </c>
      <c r="AB11" s="54">
        <v>49</v>
      </c>
      <c r="AC11" s="54">
        <v>54</v>
      </c>
      <c r="AD11" s="54">
        <v>58</v>
      </c>
      <c r="AE11" s="55">
        <v>63</v>
      </c>
      <c r="AF11" s="54">
        <v>67</v>
      </c>
      <c r="AG11" s="72">
        <v>72</v>
      </c>
      <c r="AH11" s="69"/>
      <c r="AI11" s="56">
        <v>76</v>
      </c>
      <c r="AJ11" s="25"/>
    </row>
    <row r="12" spans="1:51" s="27" customFormat="1" ht="12.75">
      <c r="A12" s="24" t="s">
        <v>25</v>
      </c>
      <c r="C12" s="24"/>
      <c r="D12" s="65"/>
      <c r="E12" s="24"/>
      <c r="F12" s="65"/>
      <c r="G12" s="24"/>
      <c r="H12" s="24"/>
      <c r="I12" s="24" t="s">
        <v>26</v>
      </c>
      <c r="J12" s="24"/>
      <c r="M12" s="65"/>
      <c r="N12" s="24"/>
      <c r="O12" s="65"/>
      <c r="P12" s="24"/>
      <c r="Q12" s="53">
        <v>2</v>
      </c>
      <c r="R12" s="54">
        <v>5</v>
      </c>
      <c r="S12" s="62">
        <v>10</v>
      </c>
      <c r="T12" s="54">
        <v>15</v>
      </c>
      <c r="U12" s="54">
        <v>20</v>
      </c>
      <c r="V12" s="54">
        <v>25</v>
      </c>
      <c r="W12" s="55">
        <v>30</v>
      </c>
      <c r="X12" s="54">
        <v>35</v>
      </c>
      <c r="Y12" s="54">
        <v>40</v>
      </c>
      <c r="Z12" s="54">
        <v>45</v>
      </c>
      <c r="AA12" s="55">
        <v>50</v>
      </c>
      <c r="AB12" s="54">
        <v>55</v>
      </c>
      <c r="AC12" s="54">
        <v>60</v>
      </c>
      <c r="AD12" s="54">
        <v>65</v>
      </c>
      <c r="AE12" s="55">
        <v>70</v>
      </c>
      <c r="AF12" s="54">
        <v>75</v>
      </c>
      <c r="AG12" s="72">
        <v>80</v>
      </c>
      <c r="AH12" s="69"/>
      <c r="AI12" s="56">
        <v>85</v>
      </c>
      <c r="AJ12" s="25"/>
      <c r="AK12" s="22"/>
      <c r="AL12" s="22" t="s">
        <v>27</v>
      </c>
      <c r="AM12" s="65"/>
      <c r="AO12" s="27" t="s">
        <v>28</v>
      </c>
      <c r="AS12" s="65"/>
      <c r="AT12" s="65"/>
      <c r="AU12" s="65"/>
      <c r="AV12" s="65"/>
      <c r="AW12" s="65"/>
      <c r="AX12" s="65"/>
      <c r="AY12" s="65"/>
    </row>
    <row r="13" spans="1:51" s="27" customFormat="1" ht="12.75">
      <c r="A13" s="24" t="s">
        <v>29</v>
      </c>
      <c r="C13" s="24"/>
      <c r="D13" s="65"/>
      <c r="E13" s="24"/>
      <c r="F13" s="65"/>
      <c r="G13" s="24"/>
      <c r="H13" s="24"/>
      <c r="I13" s="24"/>
      <c r="J13" s="24" t="s">
        <v>30</v>
      </c>
      <c r="M13" s="65">
        <f>Calculation!D7</f>
      </c>
      <c r="N13" s="24"/>
      <c r="O13" s="24"/>
      <c r="P13" s="24"/>
      <c r="Q13" s="53">
        <v>2</v>
      </c>
      <c r="R13" s="54">
        <v>5</v>
      </c>
      <c r="S13" s="62">
        <v>11</v>
      </c>
      <c r="T13" s="54">
        <v>16</v>
      </c>
      <c r="U13" s="54">
        <v>22</v>
      </c>
      <c r="V13" s="54">
        <v>27</v>
      </c>
      <c r="W13" s="55">
        <v>33</v>
      </c>
      <c r="X13" s="54">
        <v>38</v>
      </c>
      <c r="Y13" s="54">
        <v>44</v>
      </c>
      <c r="Z13" s="54">
        <v>49</v>
      </c>
      <c r="AA13" s="55">
        <v>55</v>
      </c>
      <c r="AB13" s="54">
        <v>60</v>
      </c>
      <c r="AC13" s="54">
        <v>66</v>
      </c>
      <c r="AD13" s="54">
        <v>71</v>
      </c>
      <c r="AE13" s="55">
        <v>77</v>
      </c>
      <c r="AF13" s="54">
        <v>82</v>
      </c>
      <c r="AG13" s="72">
        <v>88</v>
      </c>
      <c r="AH13" s="69"/>
      <c r="AI13" s="56">
        <v>93</v>
      </c>
      <c r="AJ13" s="25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7" customFormat="1" ht="12.75">
      <c r="A14" s="24" t="s">
        <v>31</v>
      </c>
      <c r="C14" s="24"/>
      <c r="D14" s="65"/>
      <c r="E14" s="24"/>
      <c r="F14" s="65"/>
      <c r="G14" s="24"/>
      <c r="H14" s="24"/>
      <c r="I14" s="24"/>
      <c r="J14" s="24" t="s">
        <v>32</v>
      </c>
      <c r="M14" s="65">
        <f>Calculation!D8</f>
      </c>
      <c r="N14" s="24"/>
      <c r="O14" s="24"/>
      <c r="P14" s="24"/>
      <c r="Q14" s="53">
        <v>3</v>
      </c>
      <c r="R14" s="54">
        <v>6</v>
      </c>
      <c r="S14" s="62">
        <v>12</v>
      </c>
      <c r="T14" s="54">
        <v>18</v>
      </c>
      <c r="U14" s="54">
        <v>24</v>
      </c>
      <c r="V14" s="54">
        <v>30</v>
      </c>
      <c r="W14" s="55">
        <v>36</v>
      </c>
      <c r="X14" s="54">
        <v>42</v>
      </c>
      <c r="Y14" s="54">
        <v>48</v>
      </c>
      <c r="Z14" s="54">
        <v>54</v>
      </c>
      <c r="AA14" s="55">
        <v>60</v>
      </c>
      <c r="AB14" s="54">
        <v>66</v>
      </c>
      <c r="AC14" s="54">
        <v>72</v>
      </c>
      <c r="AD14" s="54">
        <v>78</v>
      </c>
      <c r="AE14" s="55">
        <v>84</v>
      </c>
      <c r="AF14" s="54">
        <v>90</v>
      </c>
      <c r="AG14" s="72">
        <v>96</v>
      </c>
      <c r="AH14" s="69"/>
      <c r="AI14" s="56">
        <v>102</v>
      </c>
      <c r="AJ14" s="81" t="s">
        <v>33</v>
      </c>
      <c r="AK14" s="22"/>
      <c r="AL14" s="22" t="s">
        <v>34</v>
      </c>
      <c r="AM14" s="22"/>
      <c r="AN14" s="22"/>
      <c r="AO14" s="22" t="s">
        <v>35</v>
      </c>
      <c r="AP14" s="22"/>
      <c r="AQ14" s="22" t="s">
        <v>36</v>
      </c>
      <c r="AR14" s="22"/>
      <c r="AS14" s="22" t="s">
        <v>37</v>
      </c>
      <c r="AT14" s="22"/>
      <c r="AU14" s="22" t="s">
        <v>38</v>
      </c>
      <c r="AV14" s="22"/>
      <c r="AW14" s="22" t="s">
        <v>39</v>
      </c>
      <c r="AX14" s="22"/>
      <c r="AY14" s="22" t="s">
        <v>40</v>
      </c>
    </row>
    <row r="15" spans="1:51" s="27" customFormat="1" ht="12.75">
      <c r="A15" s="24" t="s">
        <v>41</v>
      </c>
      <c r="C15" s="24"/>
      <c r="D15" s="65"/>
      <c r="E15" s="24"/>
      <c r="F15" s="65"/>
      <c r="G15" s="24"/>
      <c r="H15" s="24"/>
      <c r="I15" s="24"/>
      <c r="J15" s="24" t="s">
        <v>42</v>
      </c>
      <c r="M15" s="65">
        <f>Calculation!D9</f>
      </c>
      <c r="N15" s="24"/>
      <c r="O15" s="24"/>
      <c r="P15" s="24"/>
      <c r="Q15" s="53">
        <v>3</v>
      </c>
      <c r="R15" s="54">
        <v>6</v>
      </c>
      <c r="S15" s="62">
        <v>13</v>
      </c>
      <c r="T15" s="54">
        <v>19</v>
      </c>
      <c r="U15" s="54">
        <v>26</v>
      </c>
      <c r="V15" s="54">
        <v>32</v>
      </c>
      <c r="W15" s="55">
        <v>39</v>
      </c>
      <c r="X15" s="54">
        <v>45</v>
      </c>
      <c r="Y15" s="54">
        <v>52</v>
      </c>
      <c r="Z15" s="54">
        <v>58</v>
      </c>
      <c r="AA15" s="55">
        <v>65</v>
      </c>
      <c r="AB15" s="54">
        <v>71</v>
      </c>
      <c r="AC15" s="54">
        <v>78</v>
      </c>
      <c r="AD15" s="54">
        <v>84</v>
      </c>
      <c r="AE15" s="55">
        <v>91</v>
      </c>
      <c r="AF15" s="54">
        <v>97</v>
      </c>
      <c r="AG15" s="72">
        <v>104</v>
      </c>
      <c r="AH15" s="69"/>
      <c r="AI15" s="56">
        <v>110</v>
      </c>
      <c r="AJ15" s="64"/>
      <c r="AL15" s="65"/>
      <c r="AM15" s="65"/>
      <c r="AO15" s="65"/>
      <c r="AQ15" s="65"/>
      <c r="AS15" s="65"/>
      <c r="AU15" s="65"/>
      <c r="AW15" s="65"/>
      <c r="AY15" s="65">
        <f aca="true" t="shared" si="0" ref="AY15:AY58">IF(AQ15="","",AQ15*10)</f>
      </c>
    </row>
    <row r="16" spans="1:51" s="27" customFormat="1" ht="12.75">
      <c r="A16" s="24" t="s">
        <v>43</v>
      </c>
      <c r="C16" s="24"/>
      <c r="D16" s="65"/>
      <c r="E16" s="24"/>
      <c r="F16" s="65"/>
      <c r="G16" s="24"/>
      <c r="H16" s="24"/>
      <c r="I16" s="24"/>
      <c r="J16" s="24" t="s">
        <v>44</v>
      </c>
      <c r="M16" s="65">
        <f>Calculation!D10</f>
      </c>
      <c r="N16" s="24"/>
      <c r="O16" s="24"/>
      <c r="P16" s="24"/>
      <c r="Q16" s="53">
        <v>3</v>
      </c>
      <c r="R16" s="54">
        <v>7</v>
      </c>
      <c r="S16" s="62">
        <v>14</v>
      </c>
      <c r="T16" s="54">
        <v>21</v>
      </c>
      <c r="U16" s="54">
        <v>28</v>
      </c>
      <c r="V16" s="54">
        <v>35</v>
      </c>
      <c r="W16" s="55">
        <v>42</v>
      </c>
      <c r="X16" s="54">
        <v>49</v>
      </c>
      <c r="Y16" s="54">
        <v>56</v>
      </c>
      <c r="Z16" s="54">
        <v>63</v>
      </c>
      <c r="AA16" s="55">
        <v>70</v>
      </c>
      <c r="AB16" s="54">
        <v>77</v>
      </c>
      <c r="AC16" s="54">
        <v>84</v>
      </c>
      <c r="AD16" s="54">
        <v>91</v>
      </c>
      <c r="AE16" s="55">
        <v>98</v>
      </c>
      <c r="AF16" s="54">
        <v>105</v>
      </c>
      <c r="AG16" s="72">
        <v>112</v>
      </c>
      <c r="AH16" s="69"/>
      <c r="AI16" s="56">
        <v>119</v>
      </c>
      <c r="AJ16" s="64"/>
      <c r="AL16" s="65"/>
      <c r="AM16" s="65"/>
      <c r="AO16" s="65"/>
      <c r="AQ16" s="65"/>
      <c r="AS16" s="65"/>
      <c r="AU16" s="65"/>
      <c r="AW16" s="65"/>
      <c r="AY16" s="65">
        <f t="shared" si="0"/>
      </c>
    </row>
    <row r="17" spans="1:51" s="27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3">
        <v>3</v>
      </c>
      <c r="R17" s="54">
        <v>7</v>
      </c>
      <c r="S17" s="62">
        <v>15</v>
      </c>
      <c r="T17" s="54">
        <v>22</v>
      </c>
      <c r="U17" s="54">
        <v>30</v>
      </c>
      <c r="V17" s="54">
        <v>37</v>
      </c>
      <c r="W17" s="55">
        <v>45</v>
      </c>
      <c r="X17" s="54">
        <v>52</v>
      </c>
      <c r="Y17" s="54">
        <v>60</v>
      </c>
      <c r="Z17" s="54">
        <v>67</v>
      </c>
      <c r="AA17" s="55">
        <v>75</v>
      </c>
      <c r="AB17" s="54">
        <v>82</v>
      </c>
      <c r="AC17" s="54">
        <v>90</v>
      </c>
      <c r="AD17" s="54">
        <v>97</v>
      </c>
      <c r="AE17" s="55">
        <v>105</v>
      </c>
      <c r="AF17" s="54">
        <v>112</v>
      </c>
      <c r="AG17" s="72">
        <v>120</v>
      </c>
      <c r="AH17" s="69"/>
      <c r="AI17" s="56">
        <v>127</v>
      </c>
      <c r="AJ17" s="64"/>
      <c r="AL17" s="65"/>
      <c r="AM17" s="65"/>
      <c r="AO17" s="65"/>
      <c r="AQ17" s="65"/>
      <c r="AS17" s="65"/>
      <c r="AU17" s="65"/>
      <c r="AW17" s="65"/>
      <c r="AY17" s="65">
        <f t="shared" si="0"/>
      </c>
    </row>
    <row r="18" spans="1:51" s="27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53">
        <v>4</v>
      </c>
      <c r="R18" s="54">
        <v>8</v>
      </c>
      <c r="S18" s="62">
        <v>16</v>
      </c>
      <c r="T18" s="54">
        <v>24</v>
      </c>
      <c r="U18" s="54">
        <v>32</v>
      </c>
      <c r="V18" s="54">
        <v>40</v>
      </c>
      <c r="W18" s="55">
        <v>48</v>
      </c>
      <c r="X18" s="54">
        <v>56</v>
      </c>
      <c r="Y18" s="54">
        <v>64</v>
      </c>
      <c r="Z18" s="54">
        <v>72</v>
      </c>
      <c r="AA18" s="55">
        <v>80</v>
      </c>
      <c r="AB18" s="54">
        <v>88</v>
      </c>
      <c r="AC18" s="54">
        <v>96</v>
      </c>
      <c r="AD18" s="54">
        <v>104</v>
      </c>
      <c r="AE18" s="55">
        <v>112</v>
      </c>
      <c r="AF18" s="54">
        <v>120</v>
      </c>
      <c r="AG18" s="72">
        <v>128</v>
      </c>
      <c r="AH18" s="69"/>
      <c r="AI18" s="56">
        <v>136</v>
      </c>
      <c r="AJ18" s="64"/>
      <c r="AL18" s="65"/>
      <c r="AM18" s="65"/>
      <c r="AO18" s="65"/>
      <c r="AQ18" s="65"/>
      <c r="AS18" s="65"/>
      <c r="AU18" s="65"/>
      <c r="AW18" s="65"/>
      <c r="AY18" s="65">
        <f t="shared" si="0"/>
      </c>
    </row>
    <row r="19" spans="1:51" s="27" customFormat="1" ht="12.75">
      <c r="A19" s="32" t="s">
        <v>45</v>
      </c>
      <c r="B19" s="33"/>
      <c r="C19" s="32"/>
      <c r="D19" s="34" t="s">
        <v>46</v>
      </c>
      <c r="E19" s="34"/>
      <c r="F19" s="34" t="s">
        <v>47</v>
      </c>
      <c r="G19" s="34"/>
      <c r="H19" s="35"/>
      <c r="I19" s="34" t="s">
        <v>48</v>
      </c>
      <c r="J19" s="35"/>
      <c r="K19" s="34" t="s">
        <v>49</v>
      </c>
      <c r="L19" s="34"/>
      <c r="M19" s="36"/>
      <c r="N19" s="36"/>
      <c r="O19" s="35"/>
      <c r="P19"/>
      <c r="Q19" s="53">
        <v>4</v>
      </c>
      <c r="R19" s="54">
        <v>8</v>
      </c>
      <c r="S19" s="62">
        <v>17</v>
      </c>
      <c r="T19" s="54">
        <v>25</v>
      </c>
      <c r="U19" s="54">
        <v>34</v>
      </c>
      <c r="V19" s="54">
        <v>42</v>
      </c>
      <c r="W19" s="55">
        <v>51</v>
      </c>
      <c r="X19" s="54">
        <v>59</v>
      </c>
      <c r="Y19" s="54">
        <v>68</v>
      </c>
      <c r="Z19" s="54">
        <v>76</v>
      </c>
      <c r="AA19" s="55">
        <v>85</v>
      </c>
      <c r="AB19" s="54">
        <v>93</v>
      </c>
      <c r="AC19" s="54">
        <v>102</v>
      </c>
      <c r="AD19" s="54">
        <v>110</v>
      </c>
      <c r="AE19" s="55">
        <v>119</v>
      </c>
      <c r="AF19" s="54">
        <v>127</v>
      </c>
      <c r="AG19" s="72">
        <v>136</v>
      </c>
      <c r="AH19" s="69"/>
      <c r="AI19" s="56">
        <v>144</v>
      </c>
      <c r="AJ19" s="64"/>
      <c r="AL19" s="65"/>
      <c r="AM19" s="65"/>
      <c r="AO19" s="65"/>
      <c r="AQ19" s="65"/>
      <c r="AS19" s="65"/>
      <c r="AU19" s="65"/>
      <c r="AW19" s="65"/>
      <c r="AY19" s="65">
        <f t="shared" si="0"/>
      </c>
    </row>
    <row r="20" spans="1:51" s="27" customFormat="1" ht="12.75">
      <c r="A20" s="65"/>
      <c r="B20" s="65"/>
      <c r="C20" s="24"/>
      <c r="D20" s="65"/>
      <c r="E20" s="24"/>
      <c r="F20" s="65"/>
      <c r="G20" s="24"/>
      <c r="I20" s="65"/>
      <c r="J20" s="24"/>
      <c r="K20" s="65"/>
      <c r="L20" s="24"/>
      <c r="M20" s="65"/>
      <c r="N20" s="24"/>
      <c r="O20" s="65"/>
      <c r="P20"/>
      <c r="Q20" s="53">
        <v>4</v>
      </c>
      <c r="R20" s="54">
        <v>9</v>
      </c>
      <c r="S20" s="62">
        <v>18</v>
      </c>
      <c r="T20" s="54">
        <v>27</v>
      </c>
      <c r="U20" s="54">
        <v>36</v>
      </c>
      <c r="V20" s="54">
        <v>45</v>
      </c>
      <c r="W20" s="55">
        <v>54</v>
      </c>
      <c r="X20" s="54">
        <v>63</v>
      </c>
      <c r="Y20" s="54">
        <v>72</v>
      </c>
      <c r="Z20" s="54">
        <v>81</v>
      </c>
      <c r="AA20" s="55">
        <v>90</v>
      </c>
      <c r="AB20" s="54">
        <v>99</v>
      </c>
      <c r="AC20" s="54">
        <v>108</v>
      </c>
      <c r="AD20" s="54">
        <v>117</v>
      </c>
      <c r="AE20" s="55">
        <v>126</v>
      </c>
      <c r="AF20" s="54">
        <v>135</v>
      </c>
      <c r="AG20" s="72">
        <v>144</v>
      </c>
      <c r="AH20" s="69"/>
      <c r="AI20" s="56">
        <v>153</v>
      </c>
      <c r="AJ20" s="64"/>
      <c r="AL20" s="65"/>
      <c r="AM20" s="65"/>
      <c r="AO20" s="65"/>
      <c r="AQ20" s="65"/>
      <c r="AS20" s="65"/>
      <c r="AU20" s="65"/>
      <c r="AW20" s="65"/>
      <c r="AY20" s="65">
        <f t="shared" si="0"/>
      </c>
    </row>
    <row r="21" spans="1:51" s="27" customFormat="1" ht="12.75">
      <c r="A21" s="65"/>
      <c r="B21" s="65"/>
      <c r="C21" s="24"/>
      <c r="D21" s="65"/>
      <c r="E21" s="24"/>
      <c r="F21" s="65"/>
      <c r="G21" s="24"/>
      <c r="I21" s="65"/>
      <c r="J21" s="24"/>
      <c r="K21" s="65"/>
      <c r="L21" s="24"/>
      <c r="M21" s="65"/>
      <c r="N21" s="24"/>
      <c r="O21" s="65"/>
      <c r="P21"/>
      <c r="Q21" s="53">
        <v>4</v>
      </c>
      <c r="R21" s="54">
        <v>9</v>
      </c>
      <c r="S21" s="62">
        <v>19</v>
      </c>
      <c r="T21" s="54">
        <v>28</v>
      </c>
      <c r="U21" s="54">
        <v>38</v>
      </c>
      <c r="V21" s="54">
        <v>47</v>
      </c>
      <c r="W21" s="55">
        <v>57</v>
      </c>
      <c r="X21" s="54">
        <v>66</v>
      </c>
      <c r="Y21" s="54">
        <v>76</v>
      </c>
      <c r="Z21" s="54">
        <v>85</v>
      </c>
      <c r="AA21" s="55">
        <v>95</v>
      </c>
      <c r="AB21" s="54">
        <v>104</v>
      </c>
      <c r="AC21" s="54">
        <v>114</v>
      </c>
      <c r="AD21" s="54">
        <v>123</v>
      </c>
      <c r="AE21" s="55">
        <v>133</v>
      </c>
      <c r="AF21" s="54">
        <v>142</v>
      </c>
      <c r="AG21" s="72">
        <v>152</v>
      </c>
      <c r="AH21" s="69"/>
      <c r="AI21" s="56">
        <v>161</v>
      </c>
      <c r="AJ21" s="64"/>
      <c r="AL21" s="65"/>
      <c r="AM21" s="65"/>
      <c r="AO21" s="65"/>
      <c r="AQ21" s="65"/>
      <c r="AS21" s="65"/>
      <c r="AU21" s="65"/>
      <c r="AW21" s="65"/>
      <c r="AY21" s="65">
        <f t="shared" si="0"/>
      </c>
    </row>
    <row r="22" spans="1:51" s="27" customFormat="1" ht="13.5" thickBot="1">
      <c r="A22" s="65"/>
      <c r="B22" s="65"/>
      <c r="C22" s="24"/>
      <c r="D22" s="65"/>
      <c r="E22" s="24"/>
      <c r="F22" s="65"/>
      <c r="G22" s="24"/>
      <c r="I22" s="65"/>
      <c r="J22" s="24"/>
      <c r="K22" s="65"/>
      <c r="L22" s="24"/>
      <c r="M22" s="65"/>
      <c r="N22" s="24"/>
      <c r="O22" s="65"/>
      <c r="P22"/>
      <c r="Q22" s="57">
        <v>5</v>
      </c>
      <c r="R22" s="58">
        <v>10</v>
      </c>
      <c r="S22" s="63">
        <v>20</v>
      </c>
      <c r="T22" s="58">
        <v>30</v>
      </c>
      <c r="U22" s="58">
        <v>40</v>
      </c>
      <c r="V22" s="58">
        <v>50</v>
      </c>
      <c r="W22" s="59">
        <v>60</v>
      </c>
      <c r="X22" s="58">
        <v>70</v>
      </c>
      <c r="Y22" s="58">
        <v>80</v>
      </c>
      <c r="Z22" s="58">
        <v>90</v>
      </c>
      <c r="AA22" s="59">
        <v>100</v>
      </c>
      <c r="AB22" s="58">
        <v>110</v>
      </c>
      <c r="AC22" s="58">
        <v>120</v>
      </c>
      <c r="AD22" s="58">
        <v>130</v>
      </c>
      <c r="AE22" s="59">
        <v>140</v>
      </c>
      <c r="AF22" s="58">
        <v>150</v>
      </c>
      <c r="AG22" s="73">
        <v>160</v>
      </c>
      <c r="AH22" s="70"/>
      <c r="AI22" s="60">
        <v>170</v>
      </c>
      <c r="AJ22" s="64"/>
      <c r="AL22" s="65"/>
      <c r="AM22" s="65"/>
      <c r="AO22" s="65"/>
      <c r="AQ22" s="65"/>
      <c r="AS22" s="65"/>
      <c r="AU22" s="65"/>
      <c r="AW22" s="65"/>
      <c r="AY22" s="65">
        <f t="shared" si="0"/>
      </c>
    </row>
    <row r="23" spans="1:51" s="27" customFormat="1" ht="12.75">
      <c r="A23" s="65"/>
      <c r="B23" s="65"/>
      <c r="C23" s="24"/>
      <c r="D23" s="65"/>
      <c r="E23" s="24"/>
      <c r="F23" s="65"/>
      <c r="G23" s="24"/>
      <c r="I23" s="65"/>
      <c r="J23" s="24"/>
      <c r="K23" s="65"/>
      <c r="L23" s="24"/>
      <c r="M23" s="65"/>
      <c r="N23" s="24"/>
      <c r="O23" s="65"/>
      <c r="P23"/>
      <c r="Q23" s="28" t="s">
        <v>50</v>
      </c>
      <c r="R23" s="29"/>
      <c r="S23" s="65">
        <f>Calculation!D11</f>
      </c>
      <c r="T23" s="29" t="s">
        <v>51</v>
      </c>
      <c r="U23" s="30"/>
      <c r="V23" s="30"/>
      <c r="W23" s="65">
        <f>Calculation!D12</f>
      </c>
      <c r="X23" s="28" t="str">
        <f>"+dmg"</f>
        <v>+dmg</v>
      </c>
      <c r="Y23" s="30"/>
      <c r="Z23" s="30"/>
      <c r="AA23" s="65">
        <f>Calculation!D14</f>
      </c>
      <c r="AB23" s="31" t="s">
        <v>52</v>
      </c>
      <c r="AC23" s="30"/>
      <c r="AD23" s="65">
        <f>Calculation!D15</f>
      </c>
      <c r="AE23" s="74" t="s">
        <v>53</v>
      </c>
      <c r="AF23" s="75"/>
      <c r="AG23" s="76">
        <f>Calculation!C4</f>
        <v>0</v>
      </c>
      <c r="AH23" s="76"/>
      <c r="AI23" s="76"/>
      <c r="AJ23" s="64"/>
      <c r="AL23" s="65"/>
      <c r="AM23" s="65"/>
      <c r="AO23" s="65"/>
      <c r="AQ23" s="65"/>
      <c r="AS23" s="65"/>
      <c r="AU23" s="65"/>
      <c r="AW23" s="65"/>
      <c r="AY23" s="65">
        <f t="shared" si="0"/>
      </c>
    </row>
    <row r="24" spans="1:51" s="27" customFormat="1" ht="12.75">
      <c r="A24" s="65"/>
      <c r="B24" s="65"/>
      <c r="C24" s="24"/>
      <c r="D24" s="65"/>
      <c r="E24" s="24"/>
      <c r="F24" s="65"/>
      <c r="G24" s="24"/>
      <c r="I24" s="65"/>
      <c r="J24" s="24"/>
      <c r="K24" s="65"/>
      <c r="L24" s="24"/>
      <c r="M24" s="65"/>
      <c r="N24" s="24"/>
      <c r="O24" s="65"/>
      <c r="P24"/>
      <c r="Q24" s="29" t="s">
        <v>54</v>
      </c>
      <c r="R24" s="29"/>
      <c r="S24" s="65">
        <f>Calculation!D13</f>
      </c>
      <c r="T24" s="29" t="s">
        <v>55</v>
      </c>
      <c r="U24" s="30"/>
      <c r="V24" s="65">
        <f>Calculation!D16</f>
      </c>
      <c r="W24"/>
      <c r="X24" s="29" t="s">
        <v>56</v>
      </c>
      <c r="Y24"/>
      <c r="AA24"/>
      <c r="AB24" s="65"/>
      <c r="AC24" s="30"/>
      <c r="AD24"/>
      <c r="AE24" s="74" t="s">
        <v>57</v>
      </c>
      <c r="AF24" s="75"/>
      <c r="AG24" s="76">
        <f>Calculation!C5</f>
        <v>0</v>
      </c>
      <c r="AH24" s="76"/>
      <c r="AI24" s="76"/>
      <c r="AJ24" s="64"/>
      <c r="AL24" s="65"/>
      <c r="AM24" s="65"/>
      <c r="AO24" s="65"/>
      <c r="AQ24" s="65"/>
      <c r="AS24" s="65"/>
      <c r="AU24" s="65"/>
      <c r="AW24" s="65"/>
      <c r="AY24" s="65">
        <f t="shared" si="0"/>
      </c>
    </row>
    <row r="25" spans="1:51" s="27" customFormat="1" ht="12.75">
      <c r="A25" s="65"/>
      <c r="B25" s="65"/>
      <c r="C25" s="24"/>
      <c r="D25" s="65"/>
      <c r="E25" s="24"/>
      <c r="F25" s="65"/>
      <c r="G25" s="24"/>
      <c r="I25" s="65"/>
      <c r="J25" s="24"/>
      <c r="K25" s="65"/>
      <c r="L25" s="24"/>
      <c r="M25" s="65"/>
      <c r="N25" s="24"/>
      <c r="O25" s="65"/>
      <c r="P25"/>
      <c r="AE25" s="74" t="s">
        <v>58</v>
      </c>
      <c r="AF25" s="77"/>
      <c r="AG25" s="76">
        <f>Calculation!C6</f>
        <v>0</v>
      </c>
      <c r="AH25" s="76"/>
      <c r="AI25" s="76"/>
      <c r="AJ25" s="64"/>
      <c r="AL25" s="65"/>
      <c r="AM25" s="65"/>
      <c r="AO25" s="65"/>
      <c r="AQ25" s="65"/>
      <c r="AS25" s="65"/>
      <c r="AU25" s="65"/>
      <c r="AW25" s="65"/>
      <c r="AY25" s="65">
        <f t="shared" si="0"/>
      </c>
    </row>
    <row r="26" spans="1:51" s="27" customFormat="1" ht="12.75">
      <c r="A26" s="65"/>
      <c r="B26" s="65"/>
      <c r="C26" s="24"/>
      <c r="D26" s="65"/>
      <c r="E26" s="24"/>
      <c r="F26" s="65"/>
      <c r="G26" s="24"/>
      <c r="I26" s="65"/>
      <c r="J26" s="24"/>
      <c r="K26" s="65"/>
      <c r="L26" s="24"/>
      <c r="M26" s="65"/>
      <c r="N26" s="24"/>
      <c r="O26" s="65"/>
      <c r="P26"/>
      <c r="Q26" s="78"/>
      <c r="R26" s="78"/>
      <c r="S26" s="79"/>
      <c r="T26" s="78"/>
      <c r="U26" s="78"/>
      <c r="V26" s="78"/>
      <c r="W26" s="78"/>
      <c r="X26" s="78"/>
      <c r="Y26" s="78"/>
      <c r="Z26" s="78"/>
      <c r="AA26" s="78"/>
      <c r="AB26"/>
      <c r="AC26"/>
      <c r="AD26" s="78"/>
      <c r="AE26" s="78"/>
      <c r="AF26" s="80"/>
      <c r="AG26" s="80"/>
      <c r="AH26" s="80"/>
      <c r="AI26" s="80"/>
      <c r="AJ26" s="64"/>
      <c r="AL26" s="65"/>
      <c r="AM26" s="65"/>
      <c r="AO26" s="65"/>
      <c r="AQ26" s="65"/>
      <c r="AS26" s="65"/>
      <c r="AU26" s="65"/>
      <c r="AW26" s="65"/>
      <c r="AY26" s="65">
        <f t="shared" si="0"/>
      </c>
    </row>
    <row r="27" spans="1:51" s="27" customFormat="1" ht="12.75">
      <c r="A27" s="65"/>
      <c r="B27" s="65"/>
      <c r="C27" s="24"/>
      <c r="D27" s="65"/>
      <c r="E27" s="24"/>
      <c r="F27" s="65"/>
      <c r="G27" s="24"/>
      <c r="I27" s="65"/>
      <c r="J27" s="24"/>
      <c r="K27" s="65"/>
      <c r="L27" s="24"/>
      <c r="M27" s="65"/>
      <c r="N27" s="24"/>
      <c r="O27" s="65"/>
      <c r="P27"/>
      <c r="Q27" s="37" t="s">
        <v>59</v>
      </c>
      <c r="R27" s="37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4"/>
      <c r="AL27" s="65"/>
      <c r="AM27" s="65"/>
      <c r="AO27" s="65"/>
      <c r="AQ27" s="65"/>
      <c r="AS27" s="65"/>
      <c r="AU27" s="65"/>
      <c r="AW27" s="65"/>
      <c r="AY27" s="65">
        <f t="shared" si="0"/>
      </c>
    </row>
    <row r="28" spans="1:51" s="27" customFormat="1" ht="12.75">
      <c r="A28" s="65"/>
      <c r="B28" s="65"/>
      <c r="C28" s="24"/>
      <c r="D28" s="65"/>
      <c r="E28" s="24"/>
      <c r="F28" s="65"/>
      <c r="G28" s="24"/>
      <c r="I28" s="65"/>
      <c r="J28" s="24"/>
      <c r="K28" s="65"/>
      <c r="L28" s="24"/>
      <c r="M28" s="65"/>
      <c r="N28" s="24"/>
      <c r="O28" s="65"/>
      <c r="P28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4"/>
      <c r="AL28" s="65"/>
      <c r="AM28" s="65"/>
      <c r="AO28" s="65"/>
      <c r="AQ28" s="65"/>
      <c r="AS28" s="65"/>
      <c r="AU28" s="65"/>
      <c r="AW28" s="65"/>
      <c r="AY28" s="65">
        <f t="shared" si="0"/>
      </c>
    </row>
    <row r="29" spans="1:51" s="27" customFormat="1" ht="12.75">
      <c r="A29" s="24" t="s">
        <v>60</v>
      </c>
      <c r="B29" s="24"/>
      <c r="C29" s="24"/>
      <c r="D29" s="65"/>
      <c r="E29" s="24"/>
      <c r="F29" s="65"/>
      <c r="G29" s="24"/>
      <c r="I29" s="65"/>
      <c r="J29" s="24"/>
      <c r="K29" s="65"/>
      <c r="L29" s="24"/>
      <c r="M29" s="24" t="s">
        <v>61</v>
      </c>
      <c r="N29" s="24"/>
      <c r="O29" s="24"/>
      <c r="P29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4"/>
      <c r="AL29" s="65"/>
      <c r="AM29" s="65"/>
      <c r="AO29" s="65"/>
      <c r="AQ29" s="65"/>
      <c r="AS29" s="65"/>
      <c r="AU29" s="65"/>
      <c r="AW29" s="65"/>
      <c r="AY29" s="65">
        <f t="shared" si="0"/>
      </c>
    </row>
    <row r="30" spans="1:51" s="27" customFormat="1" ht="12.75">
      <c r="A30" s="24" t="s">
        <v>62</v>
      </c>
      <c r="B30" s="24"/>
      <c r="C30" s="24"/>
      <c r="D30" s="65"/>
      <c r="E30" s="24"/>
      <c r="F30" s="65"/>
      <c r="G30" s="24"/>
      <c r="I30" s="83"/>
      <c r="J30" s="24"/>
      <c r="K30" s="83"/>
      <c r="L30" s="24"/>
      <c r="M30" s="24" t="s">
        <v>61</v>
      </c>
      <c r="N30" s="24"/>
      <c r="O30" s="24"/>
      <c r="P30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4"/>
      <c r="AL30" s="65"/>
      <c r="AM30" s="65"/>
      <c r="AO30" s="65"/>
      <c r="AQ30" s="65"/>
      <c r="AS30" s="65"/>
      <c r="AU30" s="65"/>
      <c r="AW30" s="65"/>
      <c r="AY30" s="65">
        <f t="shared" si="0"/>
      </c>
    </row>
    <row r="31" spans="1:51" s="27" customFormat="1" ht="12.75">
      <c r="A31" s="24" t="s">
        <v>129</v>
      </c>
      <c r="B31" s="24"/>
      <c r="C31" s="24"/>
      <c r="D31" s="65"/>
      <c r="E31" s="24"/>
      <c r="F31" s="65"/>
      <c r="G31" s="24"/>
      <c r="I31" s="65"/>
      <c r="J31" s="24"/>
      <c r="K31" s="83">
        <v>0</v>
      </c>
      <c r="M31" s="27" t="s">
        <v>61</v>
      </c>
      <c r="N31" s="24"/>
      <c r="P31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4"/>
      <c r="AL31" s="65"/>
      <c r="AM31" s="65"/>
      <c r="AO31" s="65"/>
      <c r="AQ31" s="65"/>
      <c r="AS31" s="65"/>
      <c r="AU31" s="65"/>
      <c r="AW31" s="65"/>
      <c r="AY31" s="65">
        <f t="shared" si="0"/>
      </c>
    </row>
    <row r="32" spans="1:51" s="2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64"/>
      <c r="AL32" s="65"/>
      <c r="AM32" s="65"/>
      <c r="AO32" s="65"/>
      <c r="AQ32" s="65"/>
      <c r="AS32" s="65"/>
      <c r="AU32" s="65"/>
      <c r="AW32" s="65"/>
      <c r="AY32" s="65">
        <f t="shared" si="0"/>
      </c>
    </row>
    <row r="33" spans="1:51" s="27" customFormat="1" ht="12">
      <c r="A33" s="32" t="s">
        <v>63</v>
      </c>
      <c r="B33" s="33"/>
      <c r="C33" s="32"/>
      <c r="D33" s="32"/>
      <c r="E33" s="32"/>
      <c r="F33" s="32"/>
      <c r="G33" s="35"/>
      <c r="H33" s="32" t="s">
        <v>64</v>
      </c>
      <c r="I33" s="32"/>
      <c r="J33" s="32"/>
      <c r="K33" s="33"/>
      <c r="L33" s="33"/>
      <c r="M33" s="33"/>
      <c r="N33" s="33"/>
      <c r="O33" s="33"/>
      <c r="P33" s="35"/>
      <c r="Q33" s="32" t="s">
        <v>65</v>
      </c>
      <c r="R33" s="33"/>
      <c r="S33" s="33"/>
      <c r="T33" s="33"/>
      <c r="U33" s="33"/>
      <c r="V33" s="33"/>
      <c r="W33" s="33"/>
      <c r="X33" s="38"/>
      <c r="Y33" s="30"/>
      <c r="Z33" s="32" t="s">
        <v>66</v>
      </c>
      <c r="AA33" s="32"/>
      <c r="AB33" s="32"/>
      <c r="AC33" s="32"/>
      <c r="AD33" s="32"/>
      <c r="AE33" s="32"/>
      <c r="AF33" s="38"/>
      <c r="AG33" s="32"/>
      <c r="AH33" s="32"/>
      <c r="AI33" s="33"/>
      <c r="AJ33" s="64"/>
      <c r="AL33" s="65"/>
      <c r="AM33" s="65"/>
      <c r="AO33" s="65"/>
      <c r="AQ33" s="65"/>
      <c r="AS33" s="65"/>
      <c r="AU33" s="65"/>
      <c r="AW33" s="65"/>
      <c r="AY33" s="65">
        <f t="shared" si="0"/>
      </c>
    </row>
    <row r="34" spans="1:51" s="27" customFormat="1" ht="12">
      <c r="A34" s="24" t="s">
        <v>67</v>
      </c>
      <c r="B34" s="35"/>
      <c r="C34" s="34"/>
      <c r="D34" s="65"/>
      <c r="E34" s="24"/>
      <c r="F34" s="65"/>
      <c r="G34" s="24"/>
      <c r="H34" s="24" t="s">
        <v>68</v>
      </c>
      <c r="I34" s="24"/>
      <c r="J34" s="24"/>
      <c r="M34" s="65"/>
      <c r="N34" s="24"/>
      <c r="O34" s="65"/>
      <c r="P34" s="24"/>
      <c r="Q34" s="24" t="s">
        <v>69</v>
      </c>
      <c r="V34" s="65"/>
      <c r="W34" s="24"/>
      <c r="X34" s="65"/>
      <c r="Z34" s="24" t="s">
        <v>70</v>
      </c>
      <c r="AA34" s="24"/>
      <c r="AB34" s="24"/>
      <c r="AC34" s="24"/>
      <c r="AD34" s="65"/>
      <c r="AE34" s="24"/>
      <c r="AF34" s="65"/>
      <c r="AG34" s="24"/>
      <c r="AH34" s="24"/>
      <c r="AJ34" s="64"/>
      <c r="AL34" s="65"/>
      <c r="AM34" s="65"/>
      <c r="AO34" s="65"/>
      <c r="AQ34" s="65"/>
      <c r="AS34" s="65"/>
      <c r="AU34" s="65"/>
      <c r="AW34" s="65"/>
      <c r="AY34" s="65">
        <f t="shared" si="0"/>
      </c>
    </row>
    <row r="35" spans="1:51" s="27" customFormat="1" ht="12">
      <c r="A35" s="24" t="s">
        <v>71</v>
      </c>
      <c r="C35" s="24"/>
      <c r="D35" s="65"/>
      <c r="E35" s="24"/>
      <c r="F35" s="65"/>
      <c r="G35" s="24"/>
      <c r="H35" s="24" t="s">
        <v>72</v>
      </c>
      <c r="I35" s="24"/>
      <c r="J35" s="24"/>
      <c r="M35" s="65"/>
      <c r="N35" s="24"/>
      <c r="O35" s="65"/>
      <c r="P35" s="24"/>
      <c r="Q35" s="24" t="s">
        <v>73</v>
      </c>
      <c r="V35" s="65"/>
      <c r="W35" s="24"/>
      <c r="X35" s="65"/>
      <c r="Z35" s="24" t="s">
        <v>74</v>
      </c>
      <c r="AA35" s="24"/>
      <c r="AB35" s="24"/>
      <c r="AC35" s="24"/>
      <c r="AD35" s="65"/>
      <c r="AE35" s="24"/>
      <c r="AF35" s="65"/>
      <c r="AG35" s="24"/>
      <c r="AH35" s="24"/>
      <c r="AJ35" s="64"/>
      <c r="AL35" s="65"/>
      <c r="AM35" s="65"/>
      <c r="AO35" s="65"/>
      <c r="AQ35" s="65"/>
      <c r="AS35" s="65"/>
      <c r="AU35" s="65"/>
      <c r="AW35" s="65"/>
      <c r="AY35" s="65">
        <f t="shared" si="0"/>
      </c>
    </row>
    <row r="36" spans="1:51" s="27" customFormat="1" ht="12">
      <c r="A36" s="24" t="s">
        <v>75</v>
      </c>
      <c r="C36" s="24"/>
      <c r="D36" s="65"/>
      <c r="E36" s="24"/>
      <c r="F36" s="65"/>
      <c r="G36" s="24"/>
      <c r="H36" s="24" t="s">
        <v>76</v>
      </c>
      <c r="I36" s="24"/>
      <c r="J36" s="24"/>
      <c r="M36" s="65"/>
      <c r="N36" s="24"/>
      <c r="O36" s="65"/>
      <c r="P36" s="24"/>
      <c r="Q36" s="24" t="s">
        <v>77</v>
      </c>
      <c r="V36" s="65"/>
      <c r="W36" s="24"/>
      <c r="X36" s="65"/>
      <c r="Z36" s="24" t="s">
        <v>78</v>
      </c>
      <c r="AA36" s="24"/>
      <c r="AB36" s="24"/>
      <c r="AC36" s="24"/>
      <c r="AD36" s="65"/>
      <c r="AE36" s="24"/>
      <c r="AF36" s="65"/>
      <c r="AG36" s="24"/>
      <c r="AH36" s="24"/>
      <c r="AJ36" s="64"/>
      <c r="AL36" s="65"/>
      <c r="AM36" s="65"/>
      <c r="AO36" s="65"/>
      <c r="AQ36" s="65"/>
      <c r="AS36" s="65"/>
      <c r="AU36" s="65"/>
      <c r="AW36" s="65"/>
      <c r="AY36" s="65">
        <f t="shared" si="0"/>
      </c>
    </row>
    <row r="37" spans="1:51" s="27" customFormat="1" ht="12">
      <c r="A37" s="24" t="s">
        <v>79</v>
      </c>
      <c r="C37" s="24"/>
      <c r="D37" s="65"/>
      <c r="E37" s="24"/>
      <c r="F37" s="65"/>
      <c r="G37" s="24"/>
      <c r="H37" s="24" t="s">
        <v>80</v>
      </c>
      <c r="I37" s="24"/>
      <c r="J37" s="24"/>
      <c r="M37" s="65"/>
      <c r="N37" s="24"/>
      <c r="O37" s="65"/>
      <c r="P37" s="24"/>
      <c r="Q37" s="24" t="s">
        <v>81</v>
      </c>
      <c r="V37" s="65"/>
      <c r="W37" s="24"/>
      <c r="X37" s="65"/>
      <c r="Z37" s="24" t="s">
        <v>82</v>
      </c>
      <c r="AA37" s="24"/>
      <c r="AB37" s="24"/>
      <c r="AC37" s="24"/>
      <c r="AD37" s="65"/>
      <c r="AE37" s="24"/>
      <c r="AF37" s="65"/>
      <c r="AG37" s="24"/>
      <c r="AH37" s="24"/>
      <c r="AJ37" s="64"/>
      <c r="AL37" s="65"/>
      <c r="AM37" s="65"/>
      <c r="AO37" s="65"/>
      <c r="AQ37" s="65"/>
      <c r="AS37" s="65"/>
      <c r="AU37" s="65"/>
      <c r="AW37" s="65"/>
      <c r="AY37" s="65">
        <f t="shared" si="0"/>
      </c>
    </row>
    <row r="38" spans="1:51" s="27" customFormat="1" ht="12">
      <c r="A38" s="24" t="s">
        <v>83</v>
      </c>
      <c r="C38" s="24"/>
      <c r="D38" s="65"/>
      <c r="E38" s="24"/>
      <c r="F38" s="65"/>
      <c r="G38" s="24"/>
      <c r="H38" s="24" t="s">
        <v>84</v>
      </c>
      <c r="I38" s="24"/>
      <c r="J38" s="24"/>
      <c r="M38" s="65"/>
      <c r="N38" s="24"/>
      <c r="O38" s="65"/>
      <c r="P38" s="24"/>
      <c r="Q38" s="24" t="s">
        <v>85</v>
      </c>
      <c r="V38" s="65"/>
      <c r="W38" s="24"/>
      <c r="X38" s="65"/>
      <c r="Z38" s="24" t="s">
        <v>86</v>
      </c>
      <c r="AA38" s="24"/>
      <c r="AB38" s="24"/>
      <c r="AC38" s="24"/>
      <c r="AD38" s="65"/>
      <c r="AE38" s="24"/>
      <c r="AF38" s="65"/>
      <c r="AG38" s="24"/>
      <c r="AH38" s="24"/>
      <c r="AJ38" s="64"/>
      <c r="AL38" s="65"/>
      <c r="AM38" s="65"/>
      <c r="AO38" s="65"/>
      <c r="AQ38" s="65"/>
      <c r="AS38" s="65"/>
      <c r="AU38" s="65"/>
      <c r="AW38" s="65"/>
      <c r="AY38" s="65">
        <f t="shared" si="0"/>
      </c>
    </row>
    <row r="39" spans="1:51" s="27" customFormat="1" ht="12">
      <c r="A39" s="24" t="s">
        <v>87</v>
      </c>
      <c r="C39" s="24"/>
      <c r="D39" s="65"/>
      <c r="E39" s="24"/>
      <c r="F39" s="65"/>
      <c r="G39" s="24"/>
      <c r="H39" s="24" t="s">
        <v>88</v>
      </c>
      <c r="I39" s="24"/>
      <c r="J39" s="24"/>
      <c r="M39" s="65"/>
      <c r="N39" s="24"/>
      <c r="O39" s="65"/>
      <c r="P39" s="24"/>
      <c r="Q39" s="24" t="s">
        <v>89</v>
      </c>
      <c r="V39" s="65"/>
      <c r="W39" s="24"/>
      <c r="X39" s="65"/>
      <c r="Z39" s="24" t="s">
        <v>90</v>
      </c>
      <c r="AA39" s="24"/>
      <c r="AB39" s="24"/>
      <c r="AC39" s="24"/>
      <c r="AD39" s="65"/>
      <c r="AE39" s="24"/>
      <c r="AF39" s="65"/>
      <c r="AG39" s="24"/>
      <c r="AH39" s="24"/>
      <c r="AJ39" s="64"/>
      <c r="AL39" s="65"/>
      <c r="AM39" s="65"/>
      <c r="AO39" s="65"/>
      <c r="AQ39" s="65"/>
      <c r="AS39" s="65"/>
      <c r="AU39" s="65"/>
      <c r="AW39" s="65"/>
      <c r="AY39" s="65">
        <f t="shared" si="0"/>
      </c>
    </row>
    <row r="40" spans="1:51" s="27" customFormat="1" ht="12">
      <c r="A40" s="24" t="s">
        <v>91</v>
      </c>
      <c r="C40" s="24"/>
      <c r="D40" s="65"/>
      <c r="E40" s="24"/>
      <c r="F40" s="65"/>
      <c r="G40" s="24"/>
      <c r="H40" s="24" t="s">
        <v>92</v>
      </c>
      <c r="I40" s="24"/>
      <c r="J40" s="24"/>
      <c r="M40" s="65"/>
      <c r="N40" s="24"/>
      <c r="O40" s="65"/>
      <c r="P40" s="24"/>
      <c r="Q40" s="24" t="s">
        <v>93</v>
      </c>
      <c r="V40" s="65"/>
      <c r="W40" s="24"/>
      <c r="X40" s="65"/>
      <c r="Z40" s="24" t="s">
        <v>94</v>
      </c>
      <c r="AA40" s="24"/>
      <c r="AB40" s="24"/>
      <c r="AC40" s="24"/>
      <c r="AD40" s="65"/>
      <c r="AE40" s="24"/>
      <c r="AF40" s="65"/>
      <c r="AG40" s="24"/>
      <c r="AH40" s="24"/>
      <c r="AJ40" s="64"/>
      <c r="AL40" s="65"/>
      <c r="AM40" s="65"/>
      <c r="AO40" s="65"/>
      <c r="AQ40" s="65"/>
      <c r="AS40" s="65"/>
      <c r="AU40" s="65"/>
      <c r="AW40" s="65"/>
      <c r="AY40" s="65">
        <f t="shared" si="0"/>
      </c>
    </row>
    <row r="41" spans="1:51" s="33" customFormat="1" ht="12">
      <c r="A41" s="34" t="s">
        <v>95</v>
      </c>
      <c r="B41" s="27"/>
      <c r="C41" s="24"/>
      <c r="D41" s="65"/>
      <c r="E41" s="24"/>
      <c r="F41" s="65"/>
      <c r="G41" s="24"/>
      <c r="H41" s="24" t="s">
        <v>96</v>
      </c>
      <c r="I41" s="24"/>
      <c r="J41" s="24"/>
      <c r="K41" s="27"/>
      <c r="L41" s="27"/>
      <c r="M41" s="65"/>
      <c r="N41" s="24"/>
      <c r="O41" s="65"/>
      <c r="P41" s="24"/>
      <c r="Q41" s="24" t="s">
        <v>97</v>
      </c>
      <c r="R41" s="27"/>
      <c r="S41" s="27"/>
      <c r="T41" s="27"/>
      <c r="U41" s="27"/>
      <c r="V41" s="65"/>
      <c r="W41" s="24"/>
      <c r="X41" s="65"/>
      <c r="Y41" s="27"/>
      <c r="Z41" s="65"/>
      <c r="AA41" s="65"/>
      <c r="AB41" s="65"/>
      <c r="AC41" s="24"/>
      <c r="AD41" s="65"/>
      <c r="AE41" s="24"/>
      <c r="AF41" s="65"/>
      <c r="AG41" s="24"/>
      <c r="AH41" s="24"/>
      <c r="AI41" s="27"/>
      <c r="AJ41" s="64"/>
      <c r="AK41" s="27"/>
      <c r="AL41" s="65"/>
      <c r="AM41" s="65"/>
      <c r="AN41" s="27"/>
      <c r="AO41" s="65"/>
      <c r="AP41" s="27"/>
      <c r="AQ41" s="65"/>
      <c r="AR41" s="27"/>
      <c r="AS41" s="65"/>
      <c r="AT41" s="27"/>
      <c r="AU41" s="65"/>
      <c r="AV41" s="27"/>
      <c r="AW41" s="65"/>
      <c r="AX41" s="27"/>
      <c r="AY41" s="65">
        <f t="shared" si="0"/>
      </c>
    </row>
    <row r="42" spans="1:51" s="27" customFormat="1" ht="12">
      <c r="A42" s="24" t="s">
        <v>98</v>
      </c>
      <c r="C42" s="24"/>
      <c r="D42" s="65"/>
      <c r="E42" s="24"/>
      <c r="F42" s="65"/>
      <c r="G42" s="24"/>
      <c r="H42" s="24" t="s">
        <v>99</v>
      </c>
      <c r="I42" s="24"/>
      <c r="J42" s="24"/>
      <c r="M42" s="65"/>
      <c r="N42" s="24"/>
      <c r="O42" s="65"/>
      <c r="P42" s="24"/>
      <c r="Q42" s="24" t="s">
        <v>100</v>
      </c>
      <c r="V42" s="65"/>
      <c r="W42" s="24"/>
      <c r="X42" s="65"/>
      <c r="Z42" s="65"/>
      <c r="AA42" s="65"/>
      <c r="AB42" s="65"/>
      <c r="AC42" s="24"/>
      <c r="AD42" s="65"/>
      <c r="AE42" s="24"/>
      <c r="AF42" s="65"/>
      <c r="AG42" s="24"/>
      <c r="AH42" s="24"/>
      <c r="AJ42" s="64"/>
      <c r="AL42" s="65"/>
      <c r="AM42" s="65"/>
      <c r="AO42" s="65"/>
      <c r="AQ42" s="65"/>
      <c r="AS42" s="65"/>
      <c r="AU42" s="65"/>
      <c r="AW42" s="65"/>
      <c r="AY42" s="65">
        <f t="shared" si="0"/>
      </c>
    </row>
    <row r="43" spans="1:51" s="27" customFormat="1" ht="12">
      <c r="A43" s="24" t="s">
        <v>101</v>
      </c>
      <c r="C43" s="24"/>
      <c r="D43" s="65"/>
      <c r="E43" s="24"/>
      <c r="F43" s="65"/>
      <c r="G43" s="24"/>
      <c r="I43" s="24" t="s">
        <v>102</v>
      </c>
      <c r="J43" s="24"/>
      <c r="M43" s="65"/>
      <c r="N43" s="24"/>
      <c r="O43" s="65"/>
      <c r="P43" s="24"/>
      <c r="Q43" s="24" t="s">
        <v>103</v>
      </c>
      <c r="V43" s="65"/>
      <c r="W43" s="24"/>
      <c r="X43" s="65"/>
      <c r="Z43" s="65"/>
      <c r="AA43" s="65"/>
      <c r="AB43" s="65"/>
      <c r="AC43" s="24"/>
      <c r="AD43" s="65"/>
      <c r="AE43" s="24"/>
      <c r="AF43" s="65"/>
      <c r="AG43" s="24"/>
      <c r="AH43" s="24"/>
      <c r="AJ43" s="64"/>
      <c r="AL43" s="65"/>
      <c r="AM43" s="65"/>
      <c r="AO43" s="65"/>
      <c r="AQ43" s="65"/>
      <c r="AS43" s="65"/>
      <c r="AU43" s="65"/>
      <c r="AW43" s="65"/>
      <c r="AY43" s="65">
        <f t="shared" si="0"/>
      </c>
    </row>
    <row r="44" spans="1:51" s="27" customFormat="1" ht="12">
      <c r="A44" s="24" t="s">
        <v>104</v>
      </c>
      <c r="C44" s="24"/>
      <c r="D44" s="65"/>
      <c r="E44" s="24"/>
      <c r="F44" s="65"/>
      <c r="G44" s="24"/>
      <c r="H44" s="24"/>
      <c r="I44" s="24" t="s">
        <v>105</v>
      </c>
      <c r="J44" s="24"/>
      <c r="M44" s="65"/>
      <c r="N44" s="24"/>
      <c r="O44" s="65"/>
      <c r="P44" s="24"/>
      <c r="Q44" s="65"/>
      <c r="R44" s="65"/>
      <c r="S44" s="65"/>
      <c r="T44" s="65"/>
      <c r="V44" s="65"/>
      <c r="W44" s="24"/>
      <c r="X44" s="65"/>
      <c r="Z44" s="65"/>
      <c r="AA44" s="65"/>
      <c r="AB44" s="65"/>
      <c r="AC44" s="24"/>
      <c r="AD44" s="65"/>
      <c r="AE44" s="24"/>
      <c r="AF44" s="65"/>
      <c r="AG44" s="24"/>
      <c r="AH44" s="24"/>
      <c r="AJ44" s="64"/>
      <c r="AL44" s="65"/>
      <c r="AM44" s="65"/>
      <c r="AO44" s="65"/>
      <c r="AQ44" s="65"/>
      <c r="AS44" s="65"/>
      <c r="AU44" s="65"/>
      <c r="AW44" s="65"/>
      <c r="AY44" s="65">
        <f t="shared" si="0"/>
      </c>
    </row>
    <row r="45" spans="1:51" s="27" customFormat="1" ht="12">
      <c r="A45" s="65"/>
      <c r="B45" s="65"/>
      <c r="C45" s="24"/>
      <c r="D45" s="65"/>
      <c r="E45" s="24"/>
      <c r="F45" s="65"/>
      <c r="G45" s="24"/>
      <c r="H45" s="24"/>
      <c r="I45" s="24" t="s">
        <v>106</v>
      </c>
      <c r="J45" s="24"/>
      <c r="M45" s="65"/>
      <c r="N45" s="24"/>
      <c r="O45" s="65"/>
      <c r="P45" s="24"/>
      <c r="Q45" s="65"/>
      <c r="R45" s="65"/>
      <c r="S45" s="65"/>
      <c r="T45" s="65"/>
      <c r="V45" s="65"/>
      <c r="W45" s="24"/>
      <c r="X45" s="65"/>
      <c r="AD45" s="24"/>
      <c r="AE45" s="24"/>
      <c r="AF45" s="24"/>
      <c r="AG45" s="24"/>
      <c r="AH45" s="24"/>
      <c r="AJ45" s="64"/>
      <c r="AL45" s="65"/>
      <c r="AM45" s="65"/>
      <c r="AO45" s="65"/>
      <c r="AQ45" s="65"/>
      <c r="AS45" s="65"/>
      <c r="AU45" s="65"/>
      <c r="AW45" s="65"/>
      <c r="AY45" s="65">
        <f t="shared" si="0"/>
      </c>
    </row>
    <row r="46" spans="1:51" s="27" customFormat="1" ht="12">
      <c r="A46" s="65"/>
      <c r="B46" s="65"/>
      <c r="C46" s="24"/>
      <c r="D46" s="65"/>
      <c r="E46" s="24"/>
      <c r="F46" s="65"/>
      <c r="G46" s="24"/>
      <c r="H46" s="24"/>
      <c r="I46" s="24" t="s">
        <v>107</v>
      </c>
      <c r="J46" s="24"/>
      <c r="M46" s="65"/>
      <c r="N46" s="24"/>
      <c r="O46" s="65"/>
      <c r="P46" s="24"/>
      <c r="Q46" s="65"/>
      <c r="R46" s="65"/>
      <c r="S46" s="65"/>
      <c r="T46" s="65"/>
      <c r="V46" s="65"/>
      <c r="W46" s="24"/>
      <c r="X46" s="65"/>
      <c r="Z46" s="39" t="s">
        <v>108</v>
      </c>
      <c r="AA46" s="39"/>
      <c r="AB46" s="40"/>
      <c r="AC46" s="39"/>
      <c r="AD46" s="34"/>
      <c r="AE46" s="41"/>
      <c r="AF46" s="38" t="s">
        <v>109</v>
      </c>
      <c r="AG46" s="38"/>
      <c r="AH46" s="31" t="s">
        <v>110</v>
      </c>
      <c r="AI46" s="31"/>
      <c r="AJ46" s="64"/>
      <c r="AL46" s="65"/>
      <c r="AM46" s="65"/>
      <c r="AO46" s="65"/>
      <c r="AQ46" s="65"/>
      <c r="AS46" s="65"/>
      <c r="AU46" s="65"/>
      <c r="AW46" s="65"/>
      <c r="AY46" s="65">
        <f t="shared" si="0"/>
      </c>
    </row>
    <row r="47" spans="1:51" s="27" customFormat="1" ht="12">
      <c r="A47" s="65"/>
      <c r="B47" s="65"/>
      <c r="C47" s="24"/>
      <c r="D47" s="65"/>
      <c r="E47" s="24"/>
      <c r="F47" s="65"/>
      <c r="G47" s="24"/>
      <c r="H47" s="24"/>
      <c r="I47" s="24" t="s">
        <v>111</v>
      </c>
      <c r="J47" s="24"/>
      <c r="M47" s="65"/>
      <c r="N47" s="24"/>
      <c r="O47" s="65"/>
      <c r="P47" s="24"/>
      <c r="Q47" s="65"/>
      <c r="R47" s="65"/>
      <c r="S47" s="65"/>
      <c r="T47" s="65"/>
      <c r="V47" s="65"/>
      <c r="W47" s="24"/>
      <c r="X47" s="65"/>
      <c r="Z47" s="24" t="s">
        <v>112</v>
      </c>
      <c r="AA47" s="24"/>
      <c r="AB47" s="24"/>
      <c r="AC47" s="24"/>
      <c r="AD47" s="65"/>
      <c r="AE47" s="24"/>
      <c r="AF47" s="65"/>
      <c r="AG47" s="38"/>
      <c r="AH47" s="65"/>
      <c r="AJ47" s="64"/>
      <c r="AL47" s="65"/>
      <c r="AM47" s="65"/>
      <c r="AO47" s="65"/>
      <c r="AQ47" s="65"/>
      <c r="AS47" s="65"/>
      <c r="AU47" s="65"/>
      <c r="AW47" s="65"/>
      <c r="AY47" s="65">
        <f t="shared" si="0"/>
      </c>
    </row>
    <row r="48" spans="1:51" s="27" customFormat="1" ht="12">
      <c r="A48" s="65"/>
      <c r="B48" s="65"/>
      <c r="C48" s="24"/>
      <c r="D48" s="65"/>
      <c r="E48" s="24"/>
      <c r="F48" s="65"/>
      <c r="G48" s="24"/>
      <c r="H48" s="24"/>
      <c r="I48" s="24" t="s">
        <v>113</v>
      </c>
      <c r="J48" s="24"/>
      <c r="M48" s="65"/>
      <c r="N48" s="24"/>
      <c r="O48" s="65"/>
      <c r="P48" s="24"/>
      <c r="Q48" s="65"/>
      <c r="R48" s="65"/>
      <c r="S48" s="65"/>
      <c r="T48" s="65"/>
      <c r="V48" s="65"/>
      <c r="W48" s="24"/>
      <c r="X48" s="65"/>
      <c r="Z48" s="24" t="s">
        <v>114</v>
      </c>
      <c r="AA48" s="24"/>
      <c r="AB48" s="24"/>
      <c r="AC48" s="24"/>
      <c r="AD48" s="65"/>
      <c r="AE48" s="24"/>
      <c r="AF48" s="65"/>
      <c r="AG48" s="38"/>
      <c r="AH48" s="65"/>
      <c r="AJ48" s="64"/>
      <c r="AL48" s="65"/>
      <c r="AM48" s="65"/>
      <c r="AO48" s="65"/>
      <c r="AQ48" s="65"/>
      <c r="AS48" s="65"/>
      <c r="AU48" s="65"/>
      <c r="AW48" s="65"/>
      <c r="AY48" s="65">
        <f t="shared" si="0"/>
      </c>
    </row>
    <row r="49" spans="1:51" s="27" customFormat="1" ht="12">
      <c r="A49" s="65"/>
      <c r="B49" s="65"/>
      <c r="C49" s="24"/>
      <c r="D49" s="65"/>
      <c r="E49" s="24"/>
      <c r="F49" s="65"/>
      <c r="G49" s="24"/>
      <c r="H49" s="24"/>
      <c r="I49" s="24" t="s">
        <v>115</v>
      </c>
      <c r="J49" s="24"/>
      <c r="M49" s="65"/>
      <c r="N49" s="24"/>
      <c r="O49" s="65"/>
      <c r="P49" s="24"/>
      <c r="Q49" s="65"/>
      <c r="R49" s="65"/>
      <c r="S49" s="65"/>
      <c r="T49" s="65"/>
      <c r="V49" s="65"/>
      <c r="W49" s="24"/>
      <c r="X49" s="65"/>
      <c r="Z49" s="24" t="s">
        <v>116</v>
      </c>
      <c r="AA49" s="24"/>
      <c r="AB49" s="24"/>
      <c r="AC49" s="24"/>
      <c r="AD49" s="65"/>
      <c r="AE49" s="24"/>
      <c r="AF49" s="65"/>
      <c r="AG49" s="38"/>
      <c r="AH49" s="65"/>
      <c r="AJ49" s="64"/>
      <c r="AL49" s="65"/>
      <c r="AM49" s="65"/>
      <c r="AO49" s="65"/>
      <c r="AQ49" s="65"/>
      <c r="AS49" s="65"/>
      <c r="AU49" s="65"/>
      <c r="AW49" s="65"/>
      <c r="AY49" s="65">
        <f t="shared" si="0"/>
      </c>
    </row>
    <row r="50" spans="1:51" s="27" customFormat="1" ht="12">
      <c r="A50" s="65"/>
      <c r="B50" s="65"/>
      <c r="C50" s="24"/>
      <c r="D50" s="65"/>
      <c r="E50" s="24"/>
      <c r="F50" s="65"/>
      <c r="G50" s="24"/>
      <c r="H50" s="65"/>
      <c r="I50" s="65"/>
      <c r="J50" s="65"/>
      <c r="K50" s="65"/>
      <c r="L50" s="24"/>
      <c r="M50" s="65"/>
      <c r="N50" s="24"/>
      <c r="O50" s="65"/>
      <c r="P50" s="24"/>
      <c r="Q50" s="65"/>
      <c r="R50" s="65"/>
      <c r="S50" s="65"/>
      <c r="T50" s="65"/>
      <c r="V50" s="65"/>
      <c r="W50" s="24"/>
      <c r="X50" s="65"/>
      <c r="Z50" s="24" t="s">
        <v>117</v>
      </c>
      <c r="AA50" s="24"/>
      <c r="AB50" s="24"/>
      <c r="AC50" s="24"/>
      <c r="AD50" s="65"/>
      <c r="AE50" s="24"/>
      <c r="AF50" s="65"/>
      <c r="AG50" s="38"/>
      <c r="AH50" s="65"/>
      <c r="AJ50" s="64"/>
      <c r="AL50" s="65"/>
      <c r="AM50" s="65"/>
      <c r="AO50" s="65"/>
      <c r="AQ50" s="65"/>
      <c r="AS50" s="65"/>
      <c r="AU50" s="65"/>
      <c r="AW50" s="65"/>
      <c r="AY50" s="65">
        <f t="shared" si="0"/>
      </c>
    </row>
    <row r="51" spans="1:51" s="27" customFormat="1" ht="12">
      <c r="A51" s="82">
        <f>IF(Calculation!A54&lt;&gt;"ok","Outdoor survivals cannot be higher than the 'Survival: Outdoor' as long as this one is not mastered","")</f>
      </c>
      <c r="B51" s="43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3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4"/>
      <c r="AG51" s="44"/>
      <c r="AH51" s="45"/>
      <c r="AI51" s="46"/>
      <c r="AJ51" s="64"/>
      <c r="AL51" s="65"/>
      <c r="AM51" s="65"/>
      <c r="AO51" s="65"/>
      <c r="AQ51" s="65"/>
      <c r="AS51" s="65"/>
      <c r="AU51" s="65"/>
      <c r="AW51" s="65"/>
      <c r="AY51" s="65">
        <f t="shared" si="0"/>
      </c>
    </row>
    <row r="52" spans="1:51" s="27" customFormat="1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64"/>
      <c r="AL52" s="65"/>
      <c r="AM52" s="65"/>
      <c r="AO52" s="65"/>
      <c r="AQ52" s="65"/>
      <c r="AS52" s="65"/>
      <c r="AU52" s="65"/>
      <c r="AW52" s="65"/>
      <c r="AY52" s="65">
        <f t="shared" si="0"/>
      </c>
    </row>
    <row r="53" spans="1:51" s="27" customFormat="1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64"/>
      <c r="AL53" s="65"/>
      <c r="AM53" s="65"/>
      <c r="AO53" s="65"/>
      <c r="AQ53" s="65"/>
      <c r="AS53" s="65"/>
      <c r="AU53" s="65"/>
      <c r="AW53" s="65"/>
      <c r="AY53" s="65">
        <f t="shared" si="0"/>
      </c>
    </row>
    <row r="54" spans="1:51" s="27" customFormat="1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 s="64"/>
      <c r="AL54" s="65"/>
      <c r="AM54" s="65"/>
      <c r="AO54" s="65"/>
      <c r="AQ54" s="65"/>
      <c r="AS54" s="65"/>
      <c r="AU54" s="65"/>
      <c r="AW54" s="65"/>
      <c r="AY54" s="65">
        <f t="shared" si="0"/>
      </c>
    </row>
    <row r="55" spans="1:51" s="27" customFormat="1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 s="64"/>
      <c r="AL55" s="65"/>
      <c r="AM55" s="65"/>
      <c r="AO55" s="65"/>
      <c r="AQ55" s="65"/>
      <c r="AS55" s="65"/>
      <c r="AU55" s="65"/>
      <c r="AW55" s="65"/>
      <c r="AY55" s="65">
        <f t="shared" si="0"/>
      </c>
    </row>
    <row r="56" spans="1:51" s="27" customFormat="1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 s="64"/>
      <c r="AL56" s="65"/>
      <c r="AM56" s="65"/>
      <c r="AO56" s="65"/>
      <c r="AQ56" s="65"/>
      <c r="AS56" s="65"/>
      <c r="AU56" s="65"/>
      <c r="AW56" s="65"/>
      <c r="AY56" s="65">
        <f t="shared" si="0"/>
      </c>
    </row>
    <row r="57" spans="1:51" s="27" customFormat="1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64"/>
      <c r="AL57" s="65"/>
      <c r="AM57" s="65"/>
      <c r="AO57" s="65"/>
      <c r="AQ57" s="65"/>
      <c r="AS57" s="65"/>
      <c r="AU57" s="65"/>
      <c r="AW57" s="65"/>
      <c r="AY57" s="65">
        <f t="shared" si="0"/>
      </c>
    </row>
    <row r="58" spans="1:51" s="27" customFormat="1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 s="64"/>
      <c r="AL58" s="65"/>
      <c r="AM58" s="65"/>
      <c r="AO58" s="65"/>
      <c r="AQ58" s="65"/>
      <c r="AS58" s="65"/>
      <c r="AU58" s="65"/>
      <c r="AW58" s="65"/>
      <c r="AY58" s="65">
        <f t="shared" si="0"/>
      </c>
    </row>
    <row r="59" spans="1:51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4:15" ht="12">
      <c r="D60" s="48"/>
      <c r="E60" s="48"/>
      <c r="H60"/>
      <c r="I60"/>
      <c r="J60"/>
      <c r="K60"/>
      <c r="L60"/>
      <c r="M60"/>
      <c r="N60"/>
      <c r="O60"/>
    </row>
    <row r="61" spans="4:5" ht="12">
      <c r="D61" s="48"/>
      <c r="E61" s="48"/>
    </row>
  </sheetData>
  <printOptions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geOrder="overThenDown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B13" sqref="B13"/>
    </sheetView>
  </sheetViews>
  <sheetFormatPr defaultColWidth="11.421875" defaultRowHeight="12.75"/>
  <cols>
    <col min="1" max="1" width="6.28125" style="4" customWidth="1"/>
    <col min="2" max="2" width="5.7109375" style="4" customWidth="1"/>
    <col min="3" max="20" width="4.7109375" style="4" customWidth="1"/>
    <col min="21" max="16384" width="9.140625" style="7" customWidth="1"/>
  </cols>
  <sheetData>
    <row r="1" spans="1:20" ht="48">
      <c r="A1" s="13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2">
      <c r="A2" s="4" t="s">
        <v>119</v>
      </c>
    </row>
    <row r="3" spans="3:4" ht="12">
      <c r="C3" s="8" t="s">
        <v>120</v>
      </c>
      <c r="D3" s="9"/>
    </row>
    <row r="4" spans="1:4" ht="12">
      <c r="A4" s="10" t="s">
        <v>121</v>
      </c>
      <c r="B4" s="11"/>
      <c r="C4" s="11">
        <f>SUM(Character!D8:D16,Character!M8:M12)+IF(Character!AF3&gt;10,Character!AF3-10,0)</f>
        <v>0</v>
      </c>
      <c r="D4" s="11"/>
    </row>
    <row r="5" spans="1:4" ht="12">
      <c r="A5" s="10" t="s">
        <v>57</v>
      </c>
      <c r="B5" s="11"/>
      <c r="C5" s="11">
        <f>SUM(C23:C34,B37:E47,B48:D53,E50:F53)</f>
        <v>0</v>
      </c>
      <c r="D5" s="11"/>
    </row>
    <row r="6" spans="1:4" ht="12">
      <c r="A6" s="10" t="s">
        <v>58</v>
      </c>
      <c r="B6" s="11"/>
      <c r="C6" s="11">
        <f>SUM(Character!AY15:AY57)</f>
        <v>0</v>
      </c>
      <c r="D6" s="11"/>
    </row>
    <row r="7" spans="2:4" ht="12">
      <c r="B7" s="2" t="s">
        <v>30</v>
      </c>
      <c r="D7" s="5">
        <f>MyAverage(Character!D11,Character!D12)</f>
      </c>
    </row>
    <row r="8" spans="2:4" ht="12">
      <c r="B8" s="2" t="s">
        <v>32</v>
      </c>
      <c r="D8" s="5">
        <f>MyAverage(Character!D13,Character!D14)</f>
      </c>
    </row>
    <row r="9" spans="2:4" ht="12">
      <c r="B9" s="2" t="s">
        <v>42</v>
      </c>
      <c r="D9" s="5">
        <f>MyAverage(D8,Character!D11)</f>
      </c>
    </row>
    <row r="10" spans="2:4" ht="12">
      <c r="B10" s="2" t="s">
        <v>44</v>
      </c>
      <c r="D10" s="5">
        <f>MyAverage(IF(Character!D8="","",21-Character!D8),Character!D12)</f>
      </c>
    </row>
    <row r="11" spans="2:4" ht="12">
      <c r="B11" s="2" t="s">
        <v>50</v>
      </c>
      <c r="D11" s="5">
        <f>MyAverage(Character!D8,IF(Character!D10="","",Character!D10+1))</f>
      </c>
    </row>
    <row r="12" spans="2:4" ht="12">
      <c r="B12" s="2" t="s">
        <v>51</v>
      </c>
      <c r="D12" s="5">
        <f>IF(OR(Character!D8="",Character!D10="",Character!M8=""),"",MAX(Character!D8+Character!D10,D11+Character!M8))</f>
      </c>
    </row>
    <row r="13" spans="2:9" ht="12">
      <c r="B13" s="2" t="s">
        <v>122</v>
      </c>
      <c r="D13" s="5">
        <f>GetInfo(Character!D10,"DeathLevel")</f>
      </c>
      <c r="H13" s="3"/>
      <c r="I13" s="3"/>
    </row>
    <row r="14" spans="2:4" ht="12">
      <c r="B14" s="2" t="s">
        <v>123</v>
      </c>
      <c r="D14" s="5">
        <f>GetInfo(D16,"Damage")</f>
      </c>
    </row>
    <row r="15" spans="2:4" ht="12">
      <c r="B15" s="2" t="s">
        <v>52</v>
      </c>
      <c r="D15" s="5">
        <f>GetInfo(Character!D8,"Sust")</f>
      </c>
    </row>
    <row r="16" spans="2:4" ht="12">
      <c r="B16" s="2" t="s">
        <v>55</v>
      </c>
      <c r="D16" s="5">
        <f>MyAverage(Character!D8,Character!D11)</f>
      </c>
    </row>
    <row r="17" spans="2:4" ht="12">
      <c r="B17" s="4" t="s">
        <v>9</v>
      </c>
      <c r="D17" s="5">
        <f>GetInfo(Character!D8,"Weight")</f>
      </c>
    </row>
    <row r="22" spans="2:4" ht="12">
      <c r="B22" s="4" t="s">
        <v>124</v>
      </c>
      <c r="C22" s="6" t="s">
        <v>40</v>
      </c>
      <c r="D22" s="6" t="s">
        <v>125</v>
      </c>
    </row>
    <row r="23" spans="2:4" ht="12">
      <c r="B23" s="4">
        <f>Experience(IF(Character!D20="",IF(OR(Character!M20="s",Character!M20="t"),-8,-6),Character!D20),IF(OR(Character!M20="s",Character!M20="t"),-8,-6),Character!F20)</f>
        <v>0</v>
      </c>
      <c r="C23" s="4">
        <f aca="true" t="shared" si="0" ref="C23:C31">B23-D23</f>
        <v>0</v>
      </c>
      <c r="D23" s="4">
        <f>Character!O20</f>
        <v>0</v>
      </c>
    </row>
    <row r="24" spans="2:4" ht="12">
      <c r="B24" s="4">
        <f>Experience(IF(Character!D21="",IF(OR(Character!M21="s",Character!M21="t"),-8,-6),Character!D21),IF(OR(Character!M21="s",Character!M21="t"),-8,-6),Character!F21)</f>
        <v>0</v>
      </c>
      <c r="C24" s="4">
        <f t="shared" si="0"/>
        <v>0</v>
      </c>
      <c r="D24" s="4">
        <f>Character!O21</f>
        <v>0</v>
      </c>
    </row>
    <row r="25" spans="2:4" ht="12">
      <c r="B25" s="4">
        <f>Experience(IF(Character!D22="",IF(OR(Character!M22="s",Character!M22="t"),-8,-6),Character!D22),IF(OR(Character!M22="s",Character!M22="t"),-8,-6),Character!F22)</f>
        <v>0</v>
      </c>
      <c r="C25" s="4">
        <f t="shared" si="0"/>
        <v>0</v>
      </c>
      <c r="D25" s="4">
        <f>Character!O22</f>
        <v>0</v>
      </c>
    </row>
    <row r="26" spans="2:4" ht="12">
      <c r="B26" s="4">
        <f>Experience(IF(Character!D23="",IF(OR(Character!M23="s",Character!M23="t"),-8,-6),Character!D23),IF(OR(Character!M23="s",Character!M23="t"),-8,-6),Character!F23)</f>
        <v>0</v>
      </c>
      <c r="C26" s="4">
        <f t="shared" si="0"/>
        <v>0</v>
      </c>
      <c r="D26" s="4">
        <f>Character!O23</f>
        <v>0</v>
      </c>
    </row>
    <row r="27" spans="2:4" ht="12">
      <c r="B27" s="4">
        <f>Experience(IF(Character!D24="",IF(OR(Character!M24="s",Character!M24="t"),-8,-6),Character!D24),IF(OR(Character!M24="s",Character!M24="t"),-8,-6),Character!F24)</f>
        <v>0</v>
      </c>
      <c r="C27" s="4">
        <f t="shared" si="0"/>
        <v>0</v>
      </c>
      <c r="D27" s="4">
        <f>Character!O24</f>
        <v>0</v>
      </c>
    </row>
    <row r="28" spans="2:4" ht="12">
      <c r="B28" s="4">
        <f>Experience(IF(Character!D25="",IF(OR(Character!M25="s",Character!M25="t"),-8,-6),Character!D25),IF(OR(Character!M25="s",Character!M25="t"),-8,-6),Character!F25)</f>
        <v>0</v>
      </c>
      <c r="C28" s="4">
        <f t="shared" si="0"/>
        <v>0</v>
      </c>
      <c r="D28" s="4">
        <f>Character!O25</f>
        <v>0</v>
      </c>
    </row>
    <row r="29" spans="2:4" ht="12">
      <c r="B29" s="4">
        <f>Experience(IF(Character!D26="",IF(OR(Character!M26="s",Character!M26="t"),-8,-6),Character!D26),IF(OR(Character!M26="s",Character!M26="t"),-8,-6),Character!F26)</f>
        <v>0</v>
      </c>
      <c r="C29" s="4">
        <f t="shared" si="0"/>
        <v>0</v>
      </c>
      <c r="D29" s="4">
        <f>Character!O26</f>
        <v>0</v>
      </c>
    </row>
    <row r="30" spans="2:4" ht="12">
      <c r="B30" s="4">
        <f>Experience(IF(Character!D27="",IF(OR(Character!M27="s",Character!M27="t"),-8,-6),Character!D27),IF(OR(Character!M27="s",Character!M27="t"),-8,-6),Character!F27)</f>
        <v>0</v>
      </c>
      <c r="C30" s="4">
        <f t="shared" si="0"/>
        <v>0</v>
      </c>
      <c r="D30" s="4">
        <f>Character!O27</f>
        <v>0</v>
      </c>
    </row>
    <row r="31" spans="2:4" ht="12">
      <c r="B31" s="4">
        <f>Experience(IF(Character!D28="",IF(OR(Character!M28="s",Character!M28="t"),-8,-6),Character!D28),IF(OR(Character!M28="s",Character!M28="t"),-8,-6),Character!F28)</f>
        <v>0</v>
      </c>
      <c r="C31" s="4">
        <f t="shared" si="0"/>
        <v>0</v>
      </c>
      <c r="D31" s="4">
        <f>Character!O28</f>
        <v>0</v>
      </c>
    </row>
    <row r="32" spans="2:3" ht="12">
      <c r="B32" s="4">
        <f>Experience(IF(Character!D29="",IF(OR(Character!M29="s",Character!M29="t"),-8,-6),Character!D29),IF(OR(Character!M29="s",Character!M29="t"),-8,-6),Character!F29)</f>
        <v>0</v>
      </c>
      <c r="C32" s="4">
        <f>B32</f>
        <v>0</v>
      </c>
    </row>
    <row r="33" spans="2:3" ht="12">
      <c r="B33" s="4">
        <f>Experience(IF(Character!D30="",IF(OR(Character!M30="s",Character!M30="t"),-8,-6),Character!D30),IF(OR(Character!M30="s",Character!M30="t"),-8,-6),Character!F30)</f>
        <v>0</v>
      </c>
      <c r="C33" s="4">
        <f>IF(B33&gt;80,B33-80,0)</f>
        <v>0</v>
      </c>
    </row>
    <row r="34" spans="2:3" ht="12">
      <c r="B34" s="4">
        <f>Experience(IF(Character!D31="",IF(OR(Character!M31="s",Character!M31="t"),-8,-6),Character!D31),IF(OR(Character!M31="s",Character!M31="t"),-8,-6),Character!F31)</f>
        <v>0</v>
      </c>
      <c r="C34" s="4">
        <f>IF(B34&gt;100,B34-100,0)</f>
        <v>0</v>
      </c>
    </row>
    <row r="36" spans="1:20" ht="12">
      <c r="A36" s="6"/>
      <c r="B36" s="6" t="s">
        <v>40</v>
      </c>
      <c r="C36" s="6" t="s">
        <v>40</v>
      </c>
      <c r="D36" s="6" t="s">
        <v>40</v>
      </c>
      <c r="E36" s="6" t="s">
        <v>40</v>
      </c>
      <c r="F36" s="6" t="s">
        <v>40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5" ht="12">
      <c r="B37" s="4">
        <f>Experience(IF(Character!D34="",-4,Character!D34),-4,Character!F34)</f>
        <v>0</v>
      </c>
      <c r="C37" s="4">
        <f>Experience(IF(Character!M34="",-8,Character!M34),-8,Character!O34)</f>
        <v>0</v>
      </c>
      <c r="D37" s="4">
        <f>Experience(IF(Character!V34="",-11,Character!V34),-11,Character!X34)</f>
        <v>0</v>
      </c>
      <c r="E37" s="4">
        <f>Experience(IF(Character!AD34="",-11,Character!AD34),-11,Character!AF34)</f>
        <v>0</v>
      </c>
    </row>
    <row r="38" spans="2:5" ht="12">
      <c r="B38" s="4">
        <f>Experience(IF(Character!D35="",-4,Character!D35),-4,Character!F35)</f>
        <v>0</v>
      </c>
      <c r="C38" s="4">
        <f>Experience(IF(Character!M35="",-8,Character!M35),-8,Character!O35)</f>
        <v>0</v>
      </c>
      <c r="D38" s="4">
        <f>Experience(IF(Character!V35="",-11,Character!V35),-11,Character!X35)</f>
        <v>0</v>
      </c>
      <c r="E38" s="4">
        <f>Experience(IF(Character!AD35="",-11,Character!AD35),-11,Character!AF35)</f>
        <v>0</v>
      </c>
    </row>
    <row r="39" spans="2:5" ht="12">
      <c r="B39" s="4">
        <f>Experience(IF(Character!D36="",-4,Character!D36),-4,Character!F36)</f>
        <v>0</v>
      </c>
      <c r="C39" s="4">
        <f>Experience(IF(Character!M36="",-8,Character!M36),-8,Character!O36)</f>
        <v>0</v>
      </c>
      <c r="D39" s="4">
        <f>Experience(IF(Character!V36="",-11,Character!V36),-11,Character!X36)</f>
        <v>0</v>
      </c>
      <c r="E39" s="4">
        <f>Experience(IF(Character!AD36="",-11,Character!AD36),-11,Character!AF36)</f>
        <v>0</v>
      </c>
    </row>
    <row r="40" spans="2:5" ht="12">
      <c r="B40" s="4">
        <f>Experience(IF(Character!D37="",-4,Character!D37),-4,Character!F37)</f>
        <v>0</v>
      </c>
      <c r="C40" s="4">
        <f>Experience(IF(Character!M37="",-8,Character!M37),-8,Character!O37)</f>
        <v>0</v>
      </c>
      <c r="D40" s="4">
        <f>Experience(IF(Character!V37="",-11,Character!V37),-11,Character!X37)</f>
        <v>0</v>
      </c>
      <c r="E40" s="4">
        <f>Experience(IF(Character!AD37="",-11,Character!AD37),-11,Character!AF37)</f>
        <v>0</v>
      </c>
    </row>
    <row r="41" spans="2:5" ht="12">
      <c r="B41" s="4">
        <f>Experience(IF(Character!D38="",-4,Character!D38),-4,Character!F38)</f>
        <v>0</v>
      </c>
      <c r="C41" s="4">
        <f>Experience(IF(Character!M38="",-8,Character!M38),-8,Character!O38)</f>
        <v>0</v>
      </c>
      <c r="D41" s="4">
        <f>Experience(IF(Character!V38="",-11,Character!V38),-11,Character!X38)</f>
        <v>0</v>
      </c>
      <c r="E41" s="4">
        <f>Experience(IF(Character!AD38="",-11,Character!AD38),-11,Character!AF38)</f>
        <v>0</v>
      </c>
    </row>
    <row r="42" spans="2:5" ht="12">
      <c r="B42" s="4">
        <f>Experience(IF(Character!D39="",-4,Character!D39),-4,Character!F39)</f>
        <v>0</v>
      </c>
      <c r="C42" s="4">
        <f>Experience(IF(Character!M39="",-8,Character!M39),-8,Character!O39)</f>
        <v>0</v>
      </c>
      <c r="D42" s="4">
        <f>Experience(IF(Character!V39="",-11,Character!V39),-11,Character!X39)</f>
        <v>0</v>
      </c>
      <c r="E42" s="4">
        <f>Experience(IF(Character!AD39="",-11,Character!AD39),-11,Character!AF39)</f>
        <v>0</v>
      </c>
    </row>
    <row r="43" spans="1:5" ht="12">
      <c r="A43" s="4" t="s">
        <v>126</v>
      </c>
      <c r="B43" s="4">
        <f>Experience(IF(Character!D40="",-4,Character!D40),-4,Character!F40)</f>
        <v>0</v>
      </c>
      <c r="C43" s="4">
        <f>Experience(IF(Character!M40="",-8,Character!M40),-8,Character!O40)</f>
        <v>0</v>
      </c>
      <c r="D43" s="4">
        <f>Experience(IF(Character!V40="",-11,Character!V40),-11,Character!X40)</f>
        <v>0</v>
      </c>
      <c r="E43" s="4">
        <f>Experience(IF(Character!AD40="",-11,Character!AD40),-11,Character!AF40)</f>
        <v>0</v>
      </c>
    </row>
    <row r="44" spans="1:5" ht="12">
      <c r="A44" s="4">
        <f>IF(Character!M42="",-8,Character!M42)</f>
        <v>-8</v>
      </c>
      <c r="B44" s="4">
        <f>Experience(IF(Character!D41="",-4,Character!D41),-4,Character!F41)</f>
        <v>0</v>
      </c>
      <c r="C44" s="4">
        <f>Experience(IF(Character!M42="",-8,Character!M42),-8,Character!O42)</f>
        <v>0</v>
      </c>
      <c r="D44" s="4">
        <f>Experience(IF(Character!V41="",-11,Character!V41),-11,Character!X41)</f>
        <v>0</v>
      </c>
      <c r="E44" s="4">
        <f>Experience(IF(Character!AD41="",-11,Character!AD41),-11,Character!AF41)</f>
        <v>0</v>
      </c>
    </row>
    <row r="45" spans="1:5" ht="12">
      <c r="A45" s="4">
        <f>IF(Character!M43="",-8,Character!M43)</f>
        <v>-8</v>
      </c>
      <c r="B45" s="4">
        <f>Experience(IF(Character!D42="",-4,Character!D42),-4,Character!F42)</f>
        <v>0</v>
      </c>
      <c r="C45" s="4">
        <f>Experience(IF(Character!M43="",-8,Character!M43),-8,Character!O43)</f>
        <v>0</v>
      </c>
      <c r="D45" s="4">
        <f>Experience(IF(Character!V42="",-11,Character!V42),-11,Character!X42)</f>
        <v>0</v>
      </c>
      <c r="E45" s="4">
        <f>Experience(IF(Character!AD42="",-11,Character!AD42),-11,Character!AF42)</f>
        <v>0</v>
      </c>
    </row>
    <row r="46" spans="1:5" ht="12">
      <c r="A46" s="4">
        <f>IF(Character!M44="",-8,Character!M44)</f>
        <v>-8</v>
      </c>
      <c r="B46" s="4">
        <f>Experience(IF(Character!D43="",-4,Character!D43),-4,Character!F43)</f>
        <v>0</v>
      </c>
      <c r="C46" s="4">
        <f>Experience(IF(Character!M44="",-8,Character!M44),-8,Character!O44)</f>
        <v>0</v>
      </c>
      <c r="D46" s="4">
        <f>Experience(IF(Character!V43="",-11,Character!V43),-11,Character!X43)</f>
        <v>0</v>
      </c>
      <c r="E46" s="4">
        <f>Experience(IF(Character!AD43="",-11,Character!AD43),-11,Character!AF43)</f>
        <v>0</v>
      </c>
    </row>
    <row r="47" spans="1:5" ht="12">
      <c r="A47" s="4">
        <f>IF(Character!M45="",-8,Character!M45)</f>
        <v>-8</v>
      </c>
      <c r="B47" s="4">
        <f>Experience(IF(Character!D44="",-4,Character!D44),-4,Character!F44)</f>
        <v>0</v>
      </c>
      <c r="C47" s="4">
        <f>Experience(IF(Character!M45="",-8,Character!M45),-8,Character!O45)</f>
        <v>0</v>
      </c>
      <c r="D47" s="4">
        <f>Experience(IF(Character!V44="",-11,Character!V44),-11,Character!X44)</f>
        <v>0</v>
      </c>
      <c r="E47" s="4">
        <f>Experience(IF(Character!AD44="",-11,Character!AD44),-11,Character!AF44)</f>
        <v>0</v>
      </c>
    </row>
    <row r="48" spans="1:4" ht="12">
      <c r="A48" s="4">
        <f>IF(Character!M46="",-8,Character!M46)</f>
        <v>-8</v>
      </c>
      <c r="B48" s="4">
        <f>Experience(IF(Character!D45="",-4,Character!D45),-4,Character!F45)</f>
        <v>0</v>
      </c>
      <c r="C48" s="4">
        <f>Experience(IF(Character!M46="",-8,Character!M46),-8,Character!O46)</f>
        <v>0</v>
      </c>
      <c r="D48" s="4">
        <f>Experience(IF(Character!V45="",-11,Character!V45),-11,Character!X45)</f>
        <v>0</v>
      </c>
    </row>
    <row r="49" spans="1:4" ht="12">
      <c r="A49" s="4">
        <f>IF(Character!M47="",-8,Character!M47)</f>
        <v>-8</v>
      </c>
      <c r="B49" s="4">
        <f>Experience(IF(Character!D46="",-4,Character!D46),-4,Character!F46)</f>
        <v>0</v>
      </c>
      <c r="C49" s="4">
        <f>Experience(IF(Character!M47="",-8,Character!M47),-8,Character!O47)</f>
        <v>0</v>
      </c>
      <c r="D49" s="4">
        <f>Experience(IF(Character!V46="",-11,Character!V46),-11,Character!X46)</f>
        <v>0</v>
      </c>
    </row>
    <row r="50" spans="1:6" ht="12">
      <c r="A50" s="4">
        <f>IF(Character!M48="",-8,Character!M48)</f>
        <v>-8</v>
      </c>
      <c r="B50" s="4">
        <f>Experience(IF(Character!D47="",-4,Character!D47),-4,Character!F47)</f>
        <v>0</v>
      </c>
      <c r="C50" s="4">
        <f>Experience(IF(Character!M48="",-8,Character!M48),-8,Character!O48)</f>
        <v>0</v>
      </c>
      <c r="D50" s="4">
        <f>Experience(IF(Character!V47="",-11,Character!V47),-11,Character!X47)</f>
        <v>0</v>
      </c>
      <c r="E50" s="4">
        <f>Experience(IF(Character!AD47="",-11,Character!AD47),-11,Character!AF47)</f>
        <v>0</v>
      </c>
      <c r="F50" s="4">
        <f>Character!AH47</f>
        <v>0</v>
      </c>
    </row>
    <row r="51" spans="1:6" ht="12">
      <c r="A51" s="4">
        <f>IF(Character!M49="",-8,Character!M49)</f>
        <v>-8</v>
      </c>
      <c r="B51" s="4">
        <f>Experience(IF(Character!D48="",-4,Character!D48),-4,Character!F48)</f>
        <v>0</v>
      </c>
      <c r="C51" s="4">
        <f>Experience(IF(Character!M49="",-8,Character!M49),-8,Character!O49)</f>
        <v>0</v>
      </c>
      <c r="D51" s="4">
        <f>Experience(IF(Character!V48="",-11,Character!V48),-11,Character!X48)</f>
        <v>0</v>
      </c>
      <c r="E51" s="4">
        <f>Experience(IF(Character!AD48="",-11,Character!AD48),-11,Character!AF48)</f>
        <v>0</v>
      </c>
      <c r="F51" s="4">
        <f>Character!AH48</f>
        <v>0</v>
      </c>
    </row>
    <row r="52" spans="2:6" ht="12">
      <c r="B52" s="4">
        <f>Experience(IF(Character!D49="",-4,Character!D49),-4,Character!F49)</f>
        <v>0</v>
      </c>
      <c r="C52" s="4">
        <f>Experience(IF(Character!M41="",-8,Character!M41),-8,Character!O41)</f>
        <v>0</v>
      </c>
      <c r="D52" s="4">
        <f>Experience(IF(Character!V49="",-11,Character!V49),-11,Character!X49)</f>
        <v>0</v>
      </c>
      <c r="E52" s="4">
        <f>Experience(IF(Character!AD49="",-11,Character!AD49),-11,Character!AF49)</f>
        <v>0</v>
      </c>
      <c r="F52" s="4">
        <f>Character!AH49</f>
        <v>0</v>
      </c>
    </row>
    <row r="53" spans="1:6" ht="12">
      <c r="A53" s="4" t="s">
        <v>127</v>
      </c>
      <c r="B53" s="4">
        <f>Experience(IF(Character!D50="",-4,Character!D50),-4,Character!F50)</f>
        <v>0</v>
      </c>
      <c r="C53" s="4">
        <f>Experience(IF(Character!M50="",-8,Character!M50),-8,Character!O50)</f>
        <v>0</v>
      </c>
      <c r="D53" s="4">
        <f>Experience(IF(Character!V50="",-11,Character!V50),-11,Character!X50)</f>
        <v>0</v>
      </c>
      <c r="E53" s="4">
        <f>2*Experience(IF(Character!AD50="",-11,Character!AD50),-11,Character!AF50)</f>
        <v>0</v>
      </c>
      <c r="F53" s="4">
        <f>2*Character!AH50</f>
        <v>0</v>
      </c>
    </row>
    <row r="54" spans="1:2" ht="12">
      <c r="A54" s="12" t="str">
        <f>IF(AND(A45&lt;0,OR(A46&gt;A45,A47&gt;A45,A48&gt;A45,A49&gt;A45,A50&gt;A45)),"error","ok")</f>
        <v>ok</v>
      </c>
      <c r="B54" s="4" t="s">
        <v>128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Vandemeulebrouck</dc:creator>
  <cp:keywords/>
  <dc:description/>
  <cp:lastModifiedBy>François Lévy</cp:lastModifiedBy>
  <cp:lastPrinted>2003-12-07T19:10:39Z</cp:lastPrinted>
  <dcterms:created xsi:type="dcterms:W3CDTF">1999-06-21T00:30:19Z</dcterms:created>
  <cp:category/>
  <cp:version/>
  <cp:contentType/>
  <cp:contentStatus/>
</cp:coreProperties>
</file>